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81" i="1"/>
  <c r="G71"/>
  <c r="G101"/>
  <c r="G72" s="1"/>
  <c r="G93"/>
  <c r="G73" s="1"/>
  <c r="F83" i="2"/>
  <c r="F70"/>
  <c r="D58"/>
  <c r="D50"/>
  <c r="D41"/>
  <c r="N39"/>
  <c r="N46" s="1"/>
  <c r="M39"/>
  <c r="M46" s="1"/>
  <c r="O38"/>
  <c r="O37"/>
  <c r="O36"/>
  <c r="O35"/>
  <c r="O33"/>
  <c r="K28"/>
  <c r="J28"/>
  <c r="H28"/>
  <c r="F28"/>
  <c r="L28" s="1"/>
  <c r="D28"/>
  <c r="L27"/>
  <c r="L21"/>
  <c r="L20"/>
  <c r="L19"/>
  <c r="L18"/>
  <c r="L17"/>
  <c r="L16"/>
  <c r="L15"/>
  <c r="L13"/>
  <c r="K11"/>
  <c r="K23" s="1"/>
  <c r="J11"/>
  <c r="J23" s="1"/>
  <c r="H11"/>
  <c r="H23" s="1"/>
  <c r="F11"/>
  <c r="F23" s="1"/>
  <c r="D11"/>
  <c r="D23" s="1"/>
  <c r="L10"/>
  <c r="L9"/>
  <c r="K8"/>
  <c r="J8"/>
  <c r="H8"/>
  <c r="L8" s="1"/>
  <c r="F8"/>
  <c r="D8"/>
  <c r="G44" i="1"/>
  <c r="G37"/>
  <c r="G26"/>
  <c r="G10"/>
  <c r="G27" s="1"/>
  <c r="O46" i="2" l="1"/>
  <c r="L11"/>
  <c r="O39"/>
</calcChain>
</file>

<file path=xl/sharedStrings.xml><?xml version="1.0" encoding="utf-8"?>
<sst xmlns="http://schemas.openxmlformats.org/spreadsheetml/2006/main" count="220" uniqueCount="167">
  <si>
    <t xml:space="preserve">                                                         Отчёт</t>
  </si>
  <si>
    <r>
      <t xml:space="preserve">Управляющей компании ООО "Нерюнгринская жилищная компания" перед собственниками помещений о выполненной  </t>
    </r>
    <r>
      <rPr>
        <b/>
        <u/>
        <sz val="10"/>
        <rFont val="Arial"/>
        <family val="2"/>
        <charset val="204"/>
      </rPr>
      <t>за   2011 год работе</t>
    </r>
    <r>
      <rPr>
        <b/>
        <sz val="10"/>
        <rFont val="Arial"/>
        <family val="2"/>
        <charset val="204"/>
      </rPr>
      <t xml:space="preserve"> по содержанию общего имущества                             ТСЖ </t>
    </r>
    <r>
      <rPr>
        <b/>
        <u/>
        <sz val="10"/>
        <rFont val="Arial"/>
        <family val="2"/>
        <charset val="204"/>
      </rPr>
      <t xml:space="preserve"> ж/д № 16 по ул. Ленина</t>
    </r>
  </si>
  <si>
    <t>Таблица № 1</t>
  </si>
  <si>
    <t>№ п/п</t>
  </si>
  <si>
    <t xml:space="preserve"> в тыс. руб.</t>
  </si>
  <si>
    <t>Платежи населения за ЖУ:</t>
  </si>
  <si>
    <t>начислено по отчетам ОАО "ИВЦ"</t>
  </si>
  <si>
    <t>оплачено  по отчетам ОАО "ИВЦ" поступившие на р/счет ТСЖ</t>
  </si>
  <si>
    <t>Платежи арендаторов</t>
  </si>
  <si>
    <t>Предъявлено по услугам всего:</t>
  </si>
  <si>
    <r>
      <t xml:space="preserve">Техническое обслуживание и содержание общего имущества дома  </t>
    </r>
    <r>
      <rPr>
        <i/>
        <sz val="9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</si>
  <si>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9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</si>
  <si>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</si>
  <si>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</si>
  <si>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</si>
  <si>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Техническое обслуживание лифтов</t>
  </si>
  <si>
    <t>ИВЦ( сбор платежей, услуги паспортного стола, информационно-справочное обслуживание)</t>
  </si>
  <si>
    <t>Вознаграждения председателей Горенская О.Г.-30,00 т.р. Нескоромная Г.В.-7,00 т.р.</t>
  </si>
  <si>
    <t>Налог по УСН</t>
  </si>
  <si>
    <t>Услуги бухгалтера</t>
  </si>
  <si>
    <t>Гос. пошлина за выдачу судебных приказов о взыскании задолженности</t>
  </si>
  <si>
    <t>Услуги банка</t>
  </si>
  <si>
    <t>Задолженность ТСЖ перед управляющей компанией за выполненные работы на 01.01.11</t>
  </si>
  <si>
    <t>Задолженность жителей по платежам за ЖУ на 01.01.11</t>
  </si>
  <si>
    <t>Задолженность жителей по платежам за ЖУ на 31.12.11 оплачено-начислено +  зад-ть прошлых лет(2138,04-2133,65+302,47=306,86 т.р).</t>
  </si>
  <si>
    <t>Задолженность ТСЖ  перед УК за выполненые работы на 31.12.11г (1984,34+405,19-2133,65-39,26=216,62 т.р.)</t>
  </si>
  <si>
    <t>Таблица № 2</t>
  </si>
  <si>
    <t xml:space="preserve">№ </t>
  </si>
  <si>
    <t>Перечень работ по текущему ремонту за  2011 год</t>
  </si>
  <si>
    <t>тыс. руб.</t>
  </si>
  <si>
    <t>Замена датчика давления на ИТП</t>
  </si>
  <si>
    <t>Замена эл/счетчика ВРУ</t>
  </si>
  <si>
    <t>Смена мусорокарманов п.1-2,8 эт.</t>
  </si>
  <si>
    <t>Ремонт тратуарной плитки</t>
  </si>
  <si>
    <t>Ремонт меж/панельных швов кв. 65.66.120.122</t>
  </si>
  <si>
    <t>Ремонт лифта п.2 (КВШ)</t>
  </si>
  <si>
    <t>Замена тармопреобразователя на ИТП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</si>
  <si>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</si>
  <si>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</si>
  <si>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</si>
  <si>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</si>
  <si>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</si>
  <si>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</si>
  <si>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</si>
  <si>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</si>
  <si>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</si>
  <si>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</si>
  <si>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r>
      <t>1.Заявок поступило</t>
    </r>
    <r>
      <rPr>
        <b/>
        <u/>
        <sz val="9"/>
        <rFont val="Arial"/>
        <family val="2"/>
        <charset val="204"/>
      </rPr>
      <t xml:space="preserve"> 198 </t>
    </r>
    <r>
      <rPr>
        <sz val="9"/>
        <rFont val="Arial"/>
        <family val="2"/>
        <charset val="204"/>
      </rPr>
      <t>, выполнено</t>
    </r>
    <r>
      <rPr>
        <u/>
        <sz val="9"/>
        <rFont val="Arial"/>
        <family val="2"/>
        <charset val="204"/>
      </rPr>
      <t xml:space="preserve"> </t>
    </r>
    <r>
      <rPr>
        <b/>
        <u/>
        <sz val="9"/>
        <rFont val="Arial"/>
        <family val="2"/>
        <charset val="204"/>
      </rPr>
      <t>198</t>
    </r>
  </si>
  <si>
    <r>
      <t>2.Вывезено твердых бытовых отходов</t>
    </r>
    <r>
      <rPr>
        <b/>
        <sz val="9"/>
        <rFont val="Arial"/>
        <family val="2"/>
        <charset val="204"/>
      </rPr>
      <t xml:space="preserve"> -</t>
    </r>
    <r>
      <rPr>
        <b/>
        <u/>
        <sz val="9"/>
        <rFont val="Arial"/>
        <family val="2"/>
        <charset val="204"/>
      </rPr>
      <t xml:space="preserve">335,30   м3 </t>
    </r>
  </si>
  <si>
    <r>
      <t xml:space="preserve">     Крупногабаритных бытовых отходов</t>
    </r>
    <r>
      <rPr>
        <u/>
        <sz val="9"/>
        <rFont val="Arial"/>
        <family val="2"/>
        <charset val="204"/>
      </rPr>
      <t>-</t>
    </r>
    <r>
      <rPr>
        <b/>
        <u/>
        <sz val="9"/>
        <rFont val="Arial"/>
        <family val="2"/>
        <charset val="204"/>
      </rPr>
      <t>29,70 м3</t>
    </r>
  </si>
  <si>
    <t>3.Уборка двора производится ежедневно.</t>
  </si>
  <si>
    <t>4.Уборка подъездов производится 2 раза в неделю.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</si>
  <si>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</si>
  <si>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</si>
  <si>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</si>
  <si>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</si>
  <si>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</si>
  <si>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 xml:space="preserve">Сводный отчет по содержанию общего многоквартирного дома за 2006-2010 год по </t>
  </si>
  <si>
    <t>адресу ул. Ленина 16</t>
  </si>
  <si>
    <t xml:space="preserve">                                                                                                                                тыс. руб.</t>
  </si>
  <si>
    <t>Всего за</t>
  </si>
  <si>
    <t>2006 год.</t>
  </si>
  <si>
    <t>2007 год</t>
  </si>
  <si>
    <t xml:space="preserve"> 2008г</t>
  </si>
  <si>
    <t>период</t>
  </si>
  <si>
    <t>ДОХОДЫ</t>
  </si>
  <si>
    <t>Оплачено насилением</t>
  </si>
  <si>
    <t>ЗАТРАТЫ</t>
  </si>
  <si>
    <t>Техническое обслуживание и содержание общего имущества дома</t>
  </si>
  <si>
    <t xml:space="preserve">Тек. ремонт </t>
  </si>
  <si>
    <t>Вывоз и переработка мусора</t>
  </si>
  <si>
    <t>электроэнергия</t>
  </si>
  <si>
    <t xml:space="preserve">ИТП </t>
  </si>
  <si>
    <t xml:space="preserve"> Ком. услуги (вода +стоки)</t>
  </si>
  <si>
    <t>Ремонт лифта</t>
  </si>
  <si>
    <t>в т.ч. уборка</t>
  </si>
  <si>
    <t>Задолженость населения перед Ук за выполненые работы</t>
  </si>
  <si>
    <t>начислено Населению за ЖКУ</t>
  </si>
  <si>
    <t>задолженность населения по</t>
  </si>
  <si>
    <t>квартплате</t>
  </si>
  <si>
    <t>Расшифровка статьи "Текущий ремонт" 2006</t>
  </si>
  <si>
    <t>Предъявлено и начислено за 2009-2010 год</t>
  </si>
  <si>
    <t>наименование</t>
  </si>
  <si>
    <t>сумма</t>
  </si>
  <si>
    <t>Организации</t>
  </si>
  <si>
    <t>оплачено</t>
  </si>
  <si>
    <t>предъявлено</t>
  </si>
  <si>
    <t>на 01.01.11</t>
  </si>
  <si>
    <t>высоковольтное испытание э/оборудования</t>
  </si>
  <si>
    <t>ООО "Переработчик"(утилизация мусора)</t>
  </si>
  <si>
    <t>Изготовление мет/дверей</t>
  </si>
  <si>
    <t>Гиперион (насос на ИТП)</t>
  </si>
  <si>
    <t>Рем б/примыканий</t>
  </si>
  <si>
    <t>ООО "КУБ" ремонт под-ов</t>
  </si>
  <si>
    <t xml:space="preserve"> </t>
  </si>
  <si>
    <t>Ремонт балконов</t>
  </si>
  <si>
    <t>ОАО "Лифтремонт"</t>
  </si>
  <si>
    <t>обследование лифтов</t>
  </si>
  <si>
    <t>ООО "НЭТА" обслуживание ИТП</t>
  </si>
  <si>
    <t>Обслежование вентиляции</t>
  </si>
  <si>
    <t>ОАО "ИВЦ"</t>
  </si>
  <si>
    <t>Регулировка и наладка инж сетей</t>
  </si>
  <si>
    <t>ООО "НЖК"</t>
  </si>
  <si>
    <t>Утепление дверей</t>
  </si>
  <si>
    <t xml:space="preserve">  *Вознаграждение председателя</t>
  </si>
  <si>
    <t>Итого</t>
  </si>
  <si>
    <t xml:space="preserve"> *  Дт зад-ть ТСЖ перед НЖК</t>
  </si>
  <si>
    <t>Расшифровка статьи "Текущий ремонт" 2007</t>
  </si>
  <si>
    <t xml:space="preserve">  * квартплата</t>
  </si>
  <si>
    <t xml:space="preserve">  * Текущей ремонт</t>
  </si>
  <si>
    <t>Гос поверка изм приборов</t>
  </si>
  <si>
    <t xml:space="preserve">  * Услуги бухгалтера</t>
  </si>
  <si>
    <t>Ремонт крылец</t>
  </si>
  <si>
    <t>ИП Рязанский Е.И.</t>
  </si>
  <si>
    <t>Ремонт пеш дорожек, замена бардюра</t>
  </si>
  <si>
    <t>Изоляция труб</t>
  </si>
  <si>
    <t xml:space="preserve"> ремонт п1</t>
  </si>
  <si>
    <t>изготовление и установка стендов</t>
  </si>
  <si>
    <t>Расшифровка статьи "Текущий ремонт" 2008</t>
  </si>
  <si>
    <t>Ремонт м/панельных швов</t>
  </si>
  <si>
    <t>Остекление,замена труб,рем.в подвале</t>
  </si>
  <si>
    <t>Замена авт вык. на ИТП</t>
  </si>
  <si>
    <t>Перечень работ по текущему ремонту 2009 г</t>
  </si>
  <si>
    <t>Затраты , тыс. руб.</t>
  </si>
  <si>
    <t>Ремонт подъезда №2 ( с заменой почтовых ящиков) ООО "КУБ"</t>
  </si>
  <si>
    <t>Высоковольтное испытание эл/оборудования</t>
  </si>
  <si>
    <t>Установка почтовых ящиков , замена тамб. двери под. №2</t>
  </si>
  <si>
    <t>Установка поручней, замена плинтуса под. № 2</t>
  </si>
  <si>
    <t>Установка светильников (тамбур, крыльцо)</t>
  </si>
  <si>
    <t>Установка регистра отопления в подвале</t>
  </si>
  <si>
    <t>Ремонт мягкой кровли  балкона кв. № 138 ООО "КУБ"</t>
  </si>
  <si>
    <t>Установка и окраска турникетов</t>
  </si>
  <si>
    <t>Частичная замена труб по стояку кв. № 3,14, установка почт. ящиков под № 1</t>
  </si>
  <si>
    <t>наименование работ по тек ремонту 2010</t>
  </si>
  <si>
    <t>Смена мусорокарманов под № 1-4эт,под № 2-2,6,8 эт</t>
  </si>
  <si>
    <t>Монтаж детской площадки</t>
  </si>
  <si>
    <t>Гос. поверка измерительных приборов</t>
  </si>
  <si>
    <t>Ремонт кровли кв. 69</t>
  </si>
  <si>
    <t>Ремонт межпанельных швов кв. 103</t>
  </si>
  <si>
    <t>Т/р аварийная ситуация кв. 120</t>
  </si>
  <si>
    <t>Изготовление и установка метал. ограждений в лифтовой</t>
  </si>
  <si>
    <t>Ремонт лифтового помещения</t>
  </si>
  <si>
    <t>Установка метал. ограждений зеленой зоны п 2</t>
  </si>
  <si>
    <t>Установка выключателей в местах общего пользования</t>
  </si>
  <si>
    <r>
      <t xml:space="preserve">Управляющей компании ООО "Нерюнгринская жилищная компания" перед собственниками помещений о выполненной  </t>
    </r>
    <r>
      <rPr>
        <b/>
        <u/>
        <sz val="10"/>
        <rFont val="Arial"/>
        <family val="2"/>
        <charset val="204"/>
      </rPr>
      <t>за   2012 год работе</t>
    </r>
    <r>
      <rPr>
        <b/>
        <sz val="10"/>
        <rFont val="Arial"/>
        <family val="2"/>
        <charset val="204"/>
      </rPr>
      <t xml:space="preserve"> по содержанию общего имущества                             ТСЖ </t>
    </r>
    <r>
      <rPr>
        <b/>
        <u/>
        <sz val="10"/>
        <rFont val="Arial"/>
        <family val="2"/>
        <charset val="204"/>
      </rPr>
      <t xml:space="preserve"> ж/д № 16 по ул. Ленина</t>
    </r>
  </si>
  <si>
    <t>Перечень работ по текущему ремонту за  2012 год</t>
  </si>
  <si>
    <t>Смена манометров (ИТП)</t>
  </si>
  <si>
    <t>Монтаж аварийного освещения кабины.Монтаж освещения по шахте лифта</t>
  </si>
  <si>
    <t>Ремонт межпанельн.швов кв 53,54,60 (по окон.блоку кв 60)</t>
  </si>
  <si>
    <t>Возмещение затрат за услуги ИВЦ</t>
  </si>
  <si>
    <t>Госповерка тепловычеслителей</t>
  </si>
  <si>
    <r>
      <t>2.Вывезено твердых бытовых отходов</t>
    </r>
    <r>
      <rPr>
        <b/>
        <sz val="9"/>
        <rFont val="Arial"/>
        <family val="2"/>
        <charset val="204"/>
      </rPr>
      <t xml:space="preserve"> -68</t>
    </r>
    <r>
      <rPr>
        <b/>
        <u/>
        <sz val="9"/>
        <rFont val="Arial"/>
        <family val="2"/>
        <charset val="204"/>
      </rPr>
      <t xml:space="preserve">,86   м3 </t>
    </r>
  </si>
  <si>
    <t>В отчете представлены затраты ,которые проходили через расчетный счет и по договорам заключенными с ООО "НЖК".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</si>
  <si>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</t>
  </si>
  <si>
    <t>Оплачено за ЖУ  Управляющий Компании  за 2012г</t>
  </si>
  <si>
    <t>Задолженность ТСЖ перед управляющей компанией на 01.01.2012г</t>
  </si>
  <si>
    <t>Предъявлено по услугам УК:</t>
  </si>
  <si>
    <t>Изготовление и установка метал.лестниц в лифтовых помещ.(с 1-2 под.)</t>
  </si>
  <si>
    <t>Смена кранов под манометры (ИТП)</t>
  </si>
  <si>
    <t>Смена труб канал.ГВС.ХВС</t>
  </si>
  <si>
    <t>Установка уголка ар-ры поручня в лифт. помещ.ремонт б/премык. Кв 69,136 эл.монт. с/т раб.</t>
  </si>
  <si>
    <t>Обшивка дверных блоков-откосов у входа в подъезд (1,2 под.)</t>
  </si>
  <si>
    <t xml:space="preserve">      Генеральный директор ООО "НЖК"              </t>
  </si>
  <si>
    <r>
      <t>1.Заявок поступило</t>
    </r>
    <r>
      <rPr>
        <b/>
        <u/>
        <sz val="9"/>
        <rFont val="Arial"/>
        <family val="2"/>
        <charset val="204"/>
      </rPr>
      <t xml:space="preserve"> 166 </t>
    </r>
    <r>
      <rPr>
        <sz val="9"/>
        <rFont val="Arial"/>
        <family val="2"/>
        <charset val="204"/>
      </rPr>
      <t>, выполнено</t>
    </r>
    <r>
      <rPr>
        <u/>
        <sz val="9"/>
        <rFont val="Arial"/>
        <family val="2"/>
        <charset val="204"/>
      </rPr>
      <t xml:space="preserve"> 166</t>
    </r>
  </si>
  <si>
    <r>
      <t xml:space="preserve">     Крупногабаритных бытовых отходов</t>
    </r>
    <r>
      <rPr>
        <u/>
        <sz val="9"/>
        <rFont val="Arial"/>
        <family val="2"/>
        <charset val="204"/>
      </rPr>
      <t>-3</t>
    </r>
    <r>
      <rPr>
        <b/>
        <u/>
        <sz val="9"/>
        <rFont val="Arial"/>
        <family val="2"/>
        <charset val="204"/>
      </rPr>
      <t>,0 м3</t>
    </r>
  </si>
  <si>
    <t>Задолженность ТСЖ перед УК на 01.01.2013г (214,58+987,63-923,50=278,71)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</si>
  <si>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МКД.</t>
  </si>
</sst>
</file>

<file path=xl/styles.xml><?xml version="1.0" encoding="utf-8"?>
<styleSheet xmlns="http://schemas.openxmlformats.org/spreadsheetml/2006/main">
  <numFmts count="3">
    <numFmt numFmtId="164" formatCode="#,##0.00;[Red]\-#,##0.00"/>
    <numFmt numFmtId="165" formatCode="#,##0.00_ ;[Red]\-#,##0.00\ "/>
    <numFmt numFmtId="166" formatCode="0.00;[Red]\-0.00"/>
  </numFmts>
  <fonts count="23">
    <font>
      <sz val="11"/>
      <color theme="1"/>
      <name val="Calibri"/>
      <family val="2"/>
      <charset val="204"/>
      <scheme val="minor"/>
    </font>
    <font>
      <b/>
      <i/>
      <sz val="14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.5"/>
      <name val="Arial"/>
      <family val="2"/>
      <charset val="204"/>
    </font>
    <font>
      <b/>
      <i/>
      <sz val="9.5"/>
      <name val="Arial"/>
      <family val="2"/>
      <charset val="204"/>
    </font>
    <font>
      <b/>
      <i/>
      <sz val="9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color theme="1" tint="4.9989318521683403E-2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2" fontId="9" fillId="0" borderId="1" xfId="0" applyNumberFormat="1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wrapText="1"/>
    </xf>
    <xf numFmtId="2" fontId="13" fillId="2" borderId="1" xfId="0" applyNumberFormat="1" applyFont="1" applyFill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5" fillId="0" borderId="0" xfId="0" applyNumberFormat="1" applyFont="1" applyBorder="1" applyAlignment="1">
      <alignment wrapText="1"/>
    </xf>
    <xf numFmtId="0" fontId="9" fillId="0" borderId="0" xfId="0" applyFont="1" applyAlignment="1">
      <alignment horizontal="left"/>
    </xf>
    <xf numFmtId="0" fontId="9" fillId="0" borderId="0" xfId="0" applyNumberFormat="1" applyFont="1" applyAlignment="1">
      <alignment wrapText="1"/>
    </xf>
    <xf numFmtId="0" fontId="9" fillId="0" borderId="0" xfId="0" applyFont="1"/>
    <xf numFmtId="0" fontId="14" fillId="0" borderId="0" xfId="0" applyNumberFormat="1" applyFont="1" applyAlignment="1">
      <alignment horizontal="left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4" fontId="0" fillId="0" borderId="7" xfId="0" applyNumberFormat="1" applyBorder="1" applyAlignment="1">
      <alignment horizontal="center" wrapText="1"/>
    </xf>
    <xf numFmtId="2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0" fillId="0" borderId="17" xfId="0" applyFont="1" applyBorder="1" applyAlignment="1">
      <alignment wrapText="1"/>
    </xf>
    <xf numFmtId="0" fontId="0" fillId="0" borderId="19" xfId="0" applyBorder="1" applyAlignment="1">
      <alignment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/>
    <xf numFmtId="0" fontId="0" fillId="0" borderId="20" xfId="0" applyBorder="1" applyAlignment="1">
      <alignment horizontal="center" wrapText="1"/>
    </xf>
    <xf numFmtId="4" fontId="0" fillId="0" borderId="21" xfId="0" applyNumberFormat="1" applyBorder="1" applyAlignment="1">
      <alignment horizontal="left" wrapText="1"/>
    </xf>
    <xf numFmtId="164" fontId="7" fillId="0" borderId="1" xfId="0" applyNumberFormat="1" applyFont="1" applyBorder="1" applyAlignment="1">
      <alignment horizontal="right" vertical="top"/>
    </xf>
    <xf numFmtId="165" fontId="7" fillId="0" borderId="1" xfId="0" applyNumberFormat="1" applyFont="1" applyBorder="1" applyAlignment="1"/>
    <xf numFmtId="0" fontId="0" fillId="0" borderId="22" xfId="0" applyBorder="1" applyAlignment="1">
      <alignment horizontal="center" wrapText="1"/>
    </xf>
    <xf numFmtId="4" fontId="0" fillId="0" borderId="23" xfId="0" applyNumberFormat="1" applyBorder="1" applyAlignment="1">
      <alignment horizontal="left" wrapText="1"/>
    </xf>
    <xf numFmtId="0" fontId="7" fillId="0" borderId="1" xfId="0" applyFont="1" applyBorder="1" applyAlignment="1"/>
    <xf numFmtId="0" fontId="7" fillId="0" borderId="1" xfId="0" applyFont="1" applyBorder="1" applyAlignment="1">
      <alignment horizontal="right" vertical="top"/>
    </xf>
    <xf numFmtId="164" fontId="7" fillId="0" borderId="1" xfId="0" applyNumberFormat="1" applyFont="1" applyBorder="1" applyAlignment="1"/>
    <xf numFmtId="0" fontId="0" fillId="0" borderId="24" xfId="0" applyBorder="1" applyAlignment="1">
      <alignment horizontal="center" wrapText="1"/>
    </xf>
    <xf numFmtId="4" fontId="0" fillId="0" borderId="25" xfId="0" applyNumberFormat="1" applyBorder="1" applyAlignment="1">
      <alignment horizontal="left" wrapText="1"/>
    </xf>
    <xf numFmtId="2" fontId="7" fillId="0" borderId="1" xfId="0" applyNumberFormat="1" applyFont="1" applyBorder="1" applyAlignment="1">
      <alignment horizontal="right" vertical="top"/>
    </xf>
    <xf numFmtId="0" fontId="0" fillId="0" borderId="26" xfId="0" applyBorder="1" applyAlignment="1">
      <alignment wrapText="1"/>
    </xf>
    <xf numFmtId="4" fontId="2" fillId="0" borderId="29" xfId="0" applyNumberFormat="1" applyFont="1" applyBorder="1" applyAlignment="1">
      <alignment horizontal="left" wrapText="1"/>
    </xf>
    <xf numFmtId="164" fontId="5" fillId="3" borderId="1" xfId="0" applyNumberFormat="1" applyFont="1" applyFill="1" applyBorder="1" applyAlignment="1">
      <alignment horizontal="right" vertical="top"/>
    </xf>
    <xf numFmtId="0" fontId="0" fillId="0" borderId="21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166" fontId="7" fillId="0" borderId="1" xfId="0" applyNumberFormat="1" applyFont="1" applyBorder="1" applyAlignment="1">
      <alignment horizontal="right" vertical="top"/>
    </xf>
    <xf numFmtId="164" fontId="5" fillId="0" borderId="1" xfId="0" applyNumberFormat="1" applyFont="1" applyBorder="1" applyAlignment="1">
      <alignment horizontal="right"/>
    </xf>
    <xf numFmtId="165" fontId="5" fillId="3" borderId="1" xfId="0" applyNumberFormat="1" applyFont="1" applyFill="1" applyBorder="1" applyAlignment="1"/>
    <xf numFmtId="0" fontId="2" fillId="0" borderId="29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26" xfId="0" applyFont="1" applyBorder="1" applyAlignment="1">
      <alignment horizontal="center" wrapText="1"/>
    </xf>
    <xf numFmtId="0" fontId="2" fillId="0" borderId="29" xfId="0" applyFont="1" applyBorder="1" applyAlignment="1">
      <alignment wrapText="1"/>
    </xf>
    <xf numFmtId="0" fontId="2" fillId="0" borderId="20" xfId="0" applyFont="1" applyBorder="1" applyAlignment="1">
      <alignment horizontal="center" wrapText="1"/>
    </xf>
    <xf numFmtId="2" fontId="10" fillId="0" borderId="21" xfId="0" applyNumberFormat="1" applyFont="1" applyBorder="1" applyAlignment="1">
      <alignment wrapText="1"/>
    </xf>
    <xf numFmtId="0" fontId="2" fillId="0" borderId="22" xfId="0" applyFont="1" applyBorder="1" applyAlignment="1">
      <alignment horizontal="center" wrapText="1"/>
    </xf>
    <xf numFmtId="2" fontId="21" fillId="4" borderId="23" xfId="0" applyNumberFormat="1" applyFont="1" applyFill="1" applyBorder="1" applyAlignment="1">
      <alignment wrapText="1"/>
    </xf>
    <xf numFmtId="0" fontId="2" fillId="0" borderId="24" xfId="0" applyFont="1" applyBorder="1" applyAlignment="1">
      <alignment horizontal="center" wrapText="1"/>
    </xf>
    <xf numFmtId="2" fontId="21" fillId="4" borderId="25" xfId="0" applyNumberFormat="1" applyFont="1" applyFill="1" applyBorder="1" applyAlignment="1">
      <alignment wrapText="1"/>
    </xf>
    <xf numFmtId="0" fontId="2" fillId="0" borderId="31" xfId="0" applyFont="1" applyBorder="1" applyAlignment="1">
      <alignment horizontal="center" wrapText="1"/>
    </xf>
    <xf numFmtId="2" fontId="2" fillId="0" borderId="33" xfId="0" applyNumberFormat="1" applyFont="1" applyBorder="1" applyAlignment="1">
      <alignment wrapText="1"/>
    </xf>
    <xf numFmtId="0" fontId="9" fillId="0" borderId="34" xfId="0" applyNumberFormat="1" applyFont="1" applyBorder="1" applyAlignment="1">
      <alignment wrapText="1"/>
    </xf>
    <xf numFmtId="0" fontId="9" fillId="0" borderId="36" xfId="0" applyNumberFormat="1" applyFont="1" applyBorder="1" applyAlignment="1">
      <alignment wrapText="1"/>
    </xf>
    <xf numFmtId="0" fontId="9" fillId="0" borderId="22" xfId="0" applyNumberFormat="1" applyFont="1" applyBorder="1" applyAlignment="1">
      <alignment wrapText="1"/>
    </xf>
    <xf numFmtId="0" fontId="9" fillId="0" borderId="23" xfId="0" applyNumberFormat="1" applyFont="1" applyBorder="1" applyAlignment="1">
      <alignment wrapText="1"/>
    </xf>
    <xf numFmtId="0" fontId="9" fillId="0" borderId="24" xfId="0" applyNumberFormat="1" applyFont="1" applyBorder="1" applyAlignment="1">
      <alignment wrapText="1"/>
    </xf>
    <xf numFmtId="0" fontId="9" fillId="0" borderId="25" xfId="0" applyNumberFormat="1" applyFont="1" applyBorder="1" applyAlignment="1">
      <alignment wrapText="1"/>
    </xf>
    <xf numFmtId="0" fontId="9" fillId="0" borderId="31" xfId="0" applyNumberFormat="1" applyFont="1" applyBorder="1" applyAlignment="1">
      <alignment wrapText="1"/>
    </xf>
    <xf numFmtId="0" fontId="8" fillId="0" borderId="33" xfId="0" applyNumberFormat="1" applyFont="1" applyBorder="1" applyAlignment="1">
      <alignment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2" fillId="0" borderId="0" xfId="0" applyNumberFormat="1" applyFont="1" applyBorder="1" applyAlignment="1">
      <alignment horizontal="left" wrapText="1"/>
    </xf>
    <xf numFmtId="0" fontId="22" fillId="0" borderId="0" xfId="0" applyNumberFormat="1" applyFont="1" applyAlignment="1">
      <alignment wrapText="1"/>
    </xf>
    <xf numFmtId="2" fontId="10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wrapText="1"/>
    </xf>
    <xf numFmtId="0" fontId="22" fillId="0" borderId="0" xfId="0" applyNumberFormat="1" applyFont="1" applyAlignment="1">
      <alignment wrapText="1"/>
    </xf>
    <xf numFmtId="0" fontId="9" fillId="0" borderId="0" xfId="0" applyNumberFormat="1" applyFont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1" xfId="0" applyNumberFormat="1" applyFont="1" applyBorder="1" applyAlignment="1">
      <alignment horizontal="left" wrapText="1"/>
    </xf>
    <xf numFmtId="0" fontId="22" fillId="0" borderId="0" xfId="0" applyNumberFormat="1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NumberFormat="1" applyFont="1" applyBorder="1" applyAlignment="1">
      <alignment horizontal="center" wrapText="1"/>
    </xf>
    <xf numFmtId="0" fontId="16" fillId="0" borderId="0" xfId="0" applyNumberFormat="1" applyFont="1" applyBorder="1" applyAlignment="1">
      <alignment horizontal="left" wrapText="1"/>
    </xf>
    <xf numFmtId="0" fontId="8" fillId="0" borderId="3" xfId="0" applyNumberFormat="1" applyFont="1" applyBorder="1" applyAlignment="1">
      <alignment horizontal="right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12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10" fontId="14" fillId="0" borderId="3" xfId="0" applyNumberFormat="1" applyFont="1" applyBorder="1" applyAlignment="1">
      <alignment horizontal="right" wrapText="1"/>
    </xf>
    <xf numFmtId="0" fontId="11" fillId="0" borderId="5" xfId="0" applyNumberFormat="1" applyFont="1" applyBorder="1" applyAlignment="1">
      <alignment horizontal="left" wrapText="1"/>
    </xf>
    <xf numFmtId="0" fontId="14" fillId="2" borderId="1" xfId="0" applyFont="1" applyFill="1" applyBorder="1" applyAlignment="1">
      <alignment wrapText="1"/>
    </xf>
    <xf numFmtId="0" fontId="9" fillId="0" borderId="2" xfId="0" applyNumberFormat="1" applyFont="1" applyBorder="1" applyAlignment="1">
      <alignment horizontal="left" wrapText="1"/>
    </xf>
    <xf numFmtId="0" fontId="9" fillId="0" borderId="3" xfId="0" applyNumberFormat="1" applyFont="1" applyBorder="1" applyAlignment="1">
      <alignment horizontal="left" wrapText="1"/>
    </xf>
    <xf numFmtId="0" fontId="9" fillId="0" borderId="4" xfId="0" applyNumberFormat="1" applyFont="1" applyBorder="1" applyAlignment="1">
      <alignment horizontal="left" wrapText="1"/>
    </xf>
    <xf numFmtId="0" fontId="8" fillId="0" borderId="32" xfId="0" applyNumberFormat="1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2" fillId="0" borderId="32" xfId="0" applyFont="1" applyBorder="1" applyAlignment="1">
      <alignment wrapText="1"/>
    </xf>
    <xf numFmtId="0" fontId="10" fillId="0" borderId="32" xfId="0" applyFont="1" applyBorder="1" applyAlignment="1">
      <alignment wrapText="1"/>
    </xf>
    <xf numFmtId="0" fontId="14" fillId="0" borderId="35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19" fillId="0" borderId="3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9" fillId="0" borderId="16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0" fillId="0" borderId="8" xfId="0" applyFont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9" fillId="0" borderId="6" xfId="0" applyFont="1" applyBorder="1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2" fontId="0" fillId="0" borderId="8" xfId="0" applyNumberFormat="1" applyBorder="1" applyAlignment="1">
      <alignment horizontal="center" wrapText="1"/>
    </xf>
    <xf numFmtId="4" fontId="0" fillId="0" borderId="7" xfId="0" applyNumberFormat="1" applyBorder="1" applyAlignment="1">
      <alignment horizontal="center" wrapText="1"/>
    </xf>
    <xf numFmtId="4" fontId="0" fillId="0" borderId="8" xfId="0" applyNumberForma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7" xfId="0" applyNumberFormat="1" applyFont="1" applyBorder="1" applyAlignment="1">
      <alignment horizontal="center" wrapText="1"/>
    </xf>
    <xf numFmtId="2" fontId="2" fillId="0" borderId="15" xfId="0" applyNumberFormat="1" applyFont="1" applyBorder="1" applyAlignment="1">
      <alignment horizontal="center" wrapText="1"/>
    </xf>
    <xf numFmtId="2" fontId="2" fillId="0" borderId="8" xfId="0" applyNumberFormat="1" applyFont="1" applyBorder="1" applyAlignment="1">
      <alignment horizontal="center" wrapText="1"/>
    </xf>
    <xf numFmtId="4" fontId="2" fillId="0" borderId="7" xfId="0" applyNumberFormat="1" applyFont="1" applyBorder="1" applyAlignment="1">
      <alignment horizontal="center" wrapText="1"/>
    </xf>
    <xf numFmtId="4" fontId="2" fillId="0" borderId="15" xfId="0" applyNumberFormat="1" applyFont="1" applyBorder="1" applyAlignment="1">
      <alignment horizontal="center" wrapText="1"/>
    </xf>
    <xf numFmtId="4" fontId="2" fillId="0" borderId="8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2" fontId="10" fillId="0" borderId="2" xfId="0" applyNumberFormat="1" applyFont="1" applyBorder="1" applyAlignment="1">
      <alignment horizontal="center" wrapText="1"/>
    </xf>
    <xf numFmtId="2" fontId="10" fillId="0" borderId="4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1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7"/>
  <sheetViews>
    <sheetView tabSelected="1" topLeftCell="B94" workbookViewId="0">
      <selection activeCell="E116" sqref="E116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9" width="9.140625" style="1"/>
    <col min="10" max="10" width="9" style="1" customWidth="1"/>
    <col min="11" max="12" width="9.140625" style="1" hidden="1" customWidth="1"/>
    <col min="13" max="13" width="9.140625" style="1"/>
    <col min="14" max="14" width="13.140625" style="1" customWidth="1"/>
    <col min="15" max="15" width="12.140625" style="1" customWidth="1"/>
    <col min="16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265" width="9.140625" style="1"/>
    <col min="266" max="266" width="9" style="1" customWidth="1"/>
    <col min="267" max="268" width="0" style="1" hidden="1" customWidth="1"/>
    <col min="269" max="269" width="9.140625" style="1"/>
    <col min="270" max="270" width="13.140625" style="1" customWidth="1"/>
    <col min="271" max="271" width="12.140625" style="1" customWidth="1"/>
    <col min="272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521" width="9.140625" style="1"/>
    <col min="522" max="522" width="9" style="1" customWidth="1"/>
    <col min="523" max="524" width="0" style="1" hidden="1" customWidth="1"/>
    <col min="525" max="525" width="9.140625" style="1"/>
    <col min="526" max="526" width="13.140625" style="1" customWidth="1"/>
    <col min="527" max="527" width="12.140625" style="1" customWidth="1"/>
    <col min="528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777" width="9.140625" style="1"/>
    <col min="778" max="778" width="9" style="1" customWidth="1"/>
    <col min="779" max="780" width="0" style="1" hidden="1" customWidth="1"/>
    <col min="781" max="781" width="9.140625" style="1"/>
    <col min="782" max="782" width="13.140625" style="1" customWidth="1"/>
    <col min="783" max="783" width="12.140625" style="1" customWidth="1"/>
    <col min="784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033" width="9.140625" style="1"/>
    <col min="1034" max="1034" width="9" style="1" customWidth="1"/>
    <col min="1035" max="1036" width="0" style="1" hidden="1" customWidth="1"/>
    <col min="1037" max="1037" width="9.140625" style="1"/>
    <col min="1038" max="1038" width="13.140625" style="1" customWidth="1"/>
    <col min="1039" max="1039" width="12.140625" style="1" customWidth="1"/>
    <col min="1040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289" width="9.140625" style="1"/>
    <col min="1290" max="1290" width="9" style="1" customWidth="1"/>
    <col min="1291" max="1292" width="0" style="1" hidden="1" customWidth="1"/>
    <col min="1293" max="1293" width="9.140625" style="1"/>
    <col min="1294" max="1294" width="13.140625" style="1" customWidth="1"/>
    <col min="1295" max="1295" width="12.140625" style="1" customWidth="1"/>
    <col min="1296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545" width="9.140625" style="1"/>
    <col min="1546" max="1546" width="9" style="1" customWidth="1"/>
    <col min="1547" max="1548" width="0" style="1" hidden="1" customWidth="1"/>
    <col min="1549" max="1549" width="9.140625" style="1"/>
    <col min="1550" max="1550" width="13.140625" style="1" customWidth="1"/>
    <col min="1551" max="1551" width="12.140625" style="1" customWidth="1"/>
    <col min="1552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1801" width="9.140625" style="1"/>
    <col min="1802" max="1802" width="9" style="1" customWidth="1"/>
    <col min="1803" max="1804" width="0" style="1" hidden="1" customWidth="1"/>
    <col min="1805" max="1805" width="9.140625" style="1"/>
    <col min="1806" max="1806" width="13.140625" style="1" customWidth="1"/>
    <col min="1807" max="1807" width="12.140625" style="1" customWidth="1"/>
    <col min="1808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057" width="9.140625" style="1"/>
    <col min="2058" max="2058" width="9" style="1" customWidth="1"/>
    <col min="2059" max="2060" width="0" style="1" hidden="1" customWidth="1"/>
    <col min="2061" max="2061" width="9.140625" style="1"/>
    <col min="2062" max="2062" width="13.140625" style="1" customWidth="1"/>
    <col min="2063" max="2063" width="12.140625" style="1" customWidth="1"/>
    <col min="2064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313" width="9.140625" style="1"/>
    <col min="2314" max="2314" width="9" style="1" customWidth="1"/>
    <col min="2315" max="2316" width="0" style="1" hidden="1" customWidth="1"/>
    <col min="2317" max="2317" width="9.140625" style="1"/>
    <col min="2318" max="2318" width="13.140625" style="1" customWidth="1"/>
    <col min="2319" max="2319" width="12.140625" style="1" customWidth="1"/>
    <col min="2320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569" width="9.140625" style="1"/>
    <col min="2570" max="2570" width="9" style="1" customWidth="1"/>
    <col min="2571" max="2572" width="0" style="1" hidden="1" customWidth="1"/>
    <col min="2573" max="2573" width="9.140625" style="1"/>
    <col min="2574" max="2574" width="13.140625" style="1" customWidth="1"/>
    <col min="2575" max="2575" width="12.140625" style="1" customWidth="1"/>
    <col min="2576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2825" width="9.140625" style="1"/>
    <col min="2826" max="2826" width="9" style="1" customWidth="1"/>
    <col min="2827" max="2828" width="0" style="1" hidden="1" customWidth="1"/>
    <col min="2829" max="2829" width="9.140625" style="1"/>
    <col min="2830" max="2830" width="13.140625" style="1" customWidth="1"/>
    <col min="2831" max="2831" width="12.140625" style="1" customWidth="1"/>
    <col min="2832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081" width="9.140625" style="1"/>
    <col min="3082" max="3082" width="9" style="1" customWidth="1"/>
    <col min="3083" max="3084" width="0" style="1" hidden="1" customWidth="1"/>
    <col min="3085" max="3085" width="9.140625" style="1"/>
    <col min="3086" max="3086" width="13.140625" style="1" customWidth="1"/>
    <col min="3087" max="3087" width="12.140625" style="1" customWidth="1"/>
    <col min="3088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337" width="9.140625" style="1"/>
    <col min="3338" max="3338" width="9" style="1" customWidth="1"/>
    <col min="3339" max="3340" width="0" style="1" hidden="1" customWidth="1"/>
    <col min="3341" max="3341" width="9.140625" style="1"/>
    <col min="3342" max="3342" width="13.140625" style="1" customWidth="1"/>
    <col min="3343" max="3343" width="12.140625" style="1" customWidth="1"/>
    <col min="3344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593" width="9.140625" style="1"/>
    <col min="3594" max="3594" width="9" style="1" customWidth="1"/>
    <col min="3595" max="3596" width="0" style="1" hidden="1" customWidth="1"/>
    <col min="3597" max="3597" width="9.140625" style="1"/>
    <col min="3598" max="3598" width="13.140625" style="1" customWidth="1"/>
    <col min="3599" max="3599" width="12.140625" style="1" customWidth="1"/>
    <col min="3600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3849" width="9.140625" style="1"/>
    <col min="3850" max="3850" width="9" style="1" customWidth="1"/>
    <col min="3851" max="3852" width="0" style="1" hidden="1" customWidth="1"/>
    <col min="3853" max="3853" width="9.140625" style="1"/>
    <col min="3854" max="3854" width="13.140625" style="1" customWidth="1"/>
    <col min="3855" max="3855" width="12.140625" style="1" customWidth="1"/>
    <col min="3856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105" width="9.140625" style="1"/>
    <col min="4106" max="4106" width="9" style="1" customWidth="1"/>
    <col min="4107" max="4108" width="0" style="1" hidden="1" customWidth="1"/>
    <col min="4109" max="4109" width="9.140625" style="1"/>
    <col min="4110" max="4110" width="13.140625" style="1" customWidth="1"/>
    <col min="4111" max="4111" width="12.140625" style="1" customWidth="1"/>
    <col min="4112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361" width="9.140625" style="1"/>
    <col min="4362" max="4362" width="9" style="1" customWidth="1"/>
    <col min="4363" max="4364" width="0" style="1" hidden="1" customWidth="1"/>
    <col min="4365" max="4365" width="9.140625" style="1"/>
    <col min="4366" max="4366" width="13.140625" style="1" customWidth="1"/>
    <col min="4367" max="4367" width="12.140625" style="1" customWidth="1"/>
    <col min="4368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617" width="9.140625" style="1"/>
    <col min="4618" max="4618" width="9" style="1" customWidth="1"/>
    <col min="4619" max="4620" width="0" style="1" hidden="1" customWidth="1"/>
    <col min="4621" max="4621" width="9.140625" style="1"/>
    <col min="4622" max="4622" width="13.140625" style="1" customWidth="1"/>
    <col min="4623" max="4623" width="12.140625" style="1" customWidth="1"/>
    <col min="4624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4873" width="9.140625" style="1"/>
    <col min="4874" max="4874" width="9" style="1" customWidth="1"/>
    <col min="4875" max="4876" width="0" style="1" hidden="1" customWidth="1"/>
    <col min="4877" max="4877" width="9.140625" style="1"/>
    <col min="4878" max="4878" width="13.140625" style="1" customWidth="1"/>
    <col min="4879" max="4879" width="12.140625" style="1" customWidth="1"/>
    <col min="4880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129" width="9.140625" style="1"/>
    <col min="5130" max="5130" width="9" style="1" customWidth="1"/>
    <col min="5131" max="5132" width="0" style="1" hidden="1" customWidth="1"/>
    <col min="5133" max="5133" width="9.140625" style="1"/>
    <col min="5134" max="5134" width="13.140625" style="1" customWidth="1"/>
    <col min="5135" max="5135" width="12.140625" style="1" customWidth="1"/>
    <col min="5136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385" width="9.140625" style="1"/>
    <col min="5386" max="5386" width="9" style="1" customWidth="1"/>
    <col min="5387" max="5388" width="0" style="1" hidden="1" customWidth="1"/>
    <col min="5389" max="5389" width="9.140625" style="1"/>
    <col min="5390" max="5390" width="13.140625" style="1" customWidth="1"/>
    <col min="5391" max="5391" width="12.140625" style="1" customWidth="1"/>
    <col min="5392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641" width="9.140625" style="1"/>
    <col min="5642" max="5642" width="9" style="1" customWidth="1"/>
    <col min="5643" max="5644" width="0" style="1" hidden="1" customWidth="1"/>
    <col min="5645" max="5645" width="9.140625" style="1"/>
    <col min="5646" max="5646" width="13.140625" style="1" customWidth="1"/>
    <col min="5647" max="5647" width="12.140625" style="1" customWidth="1"/>
    <col min="5648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5897" width="9.140625" style="1"/>
    <col min="5898" max="5898" width="9" style="1" customWidth="1"/>
    <col min="5899" max="5900" width="0" style="1" hidden="1" customWidth="1"/>
    <col min="5901" max="5901" width="9.140625" style="1"/>
    <col min="5902" max="5902" width="13.140625" style="1" customWidth="1"/>
    <col min="5903" max="5903" width="12.140625" style="1" customWidth="1"/>
    <col min="5904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153" width="9.140625" style="1"/>
    <col min="6154" max="6154" width="9" style="1" customWidth="1"/>
    <col min="6155" max="6156" width="0" style="1" hidden="1" customWidth="1"/>
    <col min="6157" max="6157" width="9.140625" style="1"/>
    <col min="6158" max="6158" width="13.140625" style="1" customWidth="1"/>
    <col min="6159" max="6159" width="12.140625" style="1" customWidth="1"/>
    <col min="6160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409" width="9.140625" style="1"/>
    <col min="6410" max="6410" width="9" style="1" customWidth="1"/>
    <col min="6411" max="6412" width="0" style="1" hidden="1" customWidth="1"/>
    <col min="6413" max="6413" width="9.140625" style="1"/>
    <col min="6414" max="6414" width="13.140625" style="1" customWidth="1"/>
    <col min="6415" max="6415" width="12.140625" style="1" customWidth="1"/>
    <col min="6416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665" width="9.140625" style="1"/>
    <col min="6666" max="6666" width="9" style="1" customWidth="1"/>
    <col min="6667" max="6668" width="0" style="1" hidden="1" customWidth="1"/>
    <col min="6669" max="6669" width="9.140625" style="1"/>
    <col min="6670" max="6670" width="13.140625" style="1" customWidth="1"/>
    <col min="6671" max="6671" width="12.140625" style="1" customWidth="1"/>
    <col min="6672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6921" width="9.140625" style="1"/>
    <col min="6922" max="6922" width="9" style="1" customWidth="1"/>
    <col min="6923" max="6924" width="0" style="1" hidden="1" customWidth="1"/>
    <col min="6925" max="6925" width="9.140625" style="1"/>
    <col min="6926" max="6926" width="13.140625" style="1" customWidth="1"/>
    <col min="6927" max="6927" width="12.140625" style="1" customWidth="1"/>
    <col min="6928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177" width="9.140625" style="1"/>
    <col min="7178" max="7178" width="9" style="1" customWidth="1"/>
    <col min="7179" max="7180" width="0" style="1" hidden="1" customWidth="1"/>
    <col min="7181" max="7181" width="9.140625" style="1"/>
    <col min="7182" max="7182" width="13.140625" style="1" customWidth="1"/>
    <col min="7183" max="7183" width="12.140625" style="1" customWidth="1"/>
    <col min="7184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433" width="9.140625" style="1"/>
    <col min="7434" max="7434" width="9" style="1" customWidth="1"/>
    <col min="7435" max="7436" width="0" style="1" hidden="1" customWidth="1"/>
    <col min="7437" max="7437" width="9.140625" style="1"/>
    <col min="7438" max="7438" width="13.140625" style="1" customWidth="1"/>
    <col min="7439" max="7439" width="12.140625" style="1" customWidth="1"/>
    <col min="7440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689" width="9.140625" style="1"/>
    <col min="7690" max="7690" width="9" style="1" customWidth="1"/>
    <col min="7691" max="7692" width="0" style="1" hidden="1" customWidth="1"/>
    <col min="7693" max="7693" width="9.140625" style="1"/>
    <col min="7694" max="7694" width="13.140625" style="1" customWidth="1"/>
    <col min="7695" max="7695" width="12.140625" style="1" customWidth="1"/>
    <col min="7696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7945" width="9.140625" style="1"/>
    <col min="7946" max="7946" width="9" style="1" customWidth="1"/>
    <col min="7947" max="7948" width="0" style="1" hidden="1" customWidth="1"/>
    <col min="7949" max="7949" width="9.140625" style="1"/>
    <col min="7950" max="7950" width="13.140625" style="1" customWidth="1"/>
    <col min="7951" max="7951" width="12.140625" style="1" customWidth="1"/>
    <col min="7952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201" width="9.140625" style="1"/>
    <col min="8202" max="8202" width="9" style="1" customWidth="1"/>
    <col min="8203" max="8204" width="0" style="1" hidden="1" customWidth="1"/>
    <col min="8205" max="8205" width="9.140625" style="1"/>
    <col min="8206" max="8206" width="13.140625" style="1" customWidth="1"/>
    <col min="8207" max="8207" width="12.140625" style="1" customWidth="1"/>
    <col min="8208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457" width="9.140625" style="1"/>
    <col min="8458" max="8458" width="9" style="1" customWidth="1"/>
    <col min="8459" max="8460" width="0" style="1" hidden="1" customWidth="1"/>
    <col min="8461" max="8461" width="9.140625" style="1"/>
    <col min="8462" max="8462" width="13.140625" style="1" customWidth="1"/>
    <col min="8463" max="8463" width="12.140625" style="1" customWidth="1"/>
    <col min="8464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713" width="9.140625" style="1"/>
    <col min="8714" max="8714" width="9" style="1" customWidth="1"/>
    <col min="8715" max="8716" width="0" style="1" hidden="1" customWidth="1"/>
    <col min="8717" max="8717" width="9.140625" style="1"/>
    <col min="8718" max="8718" width="13.140625" style="1" customWidth="1"/>
    <col min="8719" max="8719" width="12.140625" style="1" customWidth="1"/>
    <col min="8720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8969" width="9.140625" style="1"/>
    <col min="8970" max="8970" width="9" style="1" customWidth="1"/>
    <col min="8971" max="8972" width="0" style="1" hidden="1" customWidth="1"/>
    <col min="8973" max="8973" width="9.140625" style="1"/>
    <col min="8974" max="8974" width="13.140625" style="1" customWidth="1"/>
    <col min="8975" max="8975" width="12.140625" style="1" customWidth="1"/>
    <col min="8976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225" width="9.140625" style="1"/>
    <col min="9226" max="9226" width="9" style="1" customWidth="1"/>
    <col min="9227" max="9228" width="0" style="1" hidden="1" customWidth="1"/>
    <col min="9229" max="9229" width="9.140625" style="1"/>
    <col min="9230" max="9230" width="13.140625" style="1" customWidth="1"/>
    <col min="9231" max="9231" width="12.140625" style="1" customWidth="1"/>
    <col min="9232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481" width="9.140625" style="1"/>
    <col min="9482" max="9482" width="9" style="1" customWidth="1"/>
    <col min="9483" max="9484" width="0" style="1" hidden="1" customWidth="1"/>
    <col min="9485" max="9485" width="9.140625" style="1"/>
    <col min="9486" max="9486" width="13.140625" style="1" customWidth="1"/>
    <col min="9487" max="9487" width="12.140625" style="1" customWidth="1"/>
    <col min="9488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737" width="9.140625" style="1"/>
    <col min="9738" max="9738" width="9" style="1" customWidth="1"/>
    <col min="9739" max="9740" width="0" style="1" hidden="1" customWidth="1"/>
    <col min="9741" max="9741" width="9.140625" style="1"/>
    <col min="9742" max="9742" width="13.140625" style="1" customWidth="1"/>
    <col min="9743" max="9743" width="12.140625" style="1" customWidth="1"/>
    <col min="9744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9993" width="9.140625" style="1"/>
    <col min="9994" max="9994" width="9" style="1" customWidth="1"/>
    <col min="9995" max="9996" width="0" style="1" hidden="1" customWidth="1"/>
    <col min="9997" max="9997" width="9.140625" style="1"/>
    <col min="9998" max="9998" width="13.140625" style="1" customWidth="1"/>
    <col min="9999" max="9999" width="12.140625" style="1" customWidth="1"/>
    <col min="10000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249" width="9.140625" style="1"/>
    <col min="10250" max="10250" width="9" style="1" customWidth="1"/>
    <col min="10251" max="10252" width="0" style="1" hidden="1" customWidth="1"/>
    <col min="10253" max="10253" width="9.140625" style="1"/>
    <col min="10254" max="10254" width="13.140625" style="1" customWidth="1"/>
    <col min="10255" max="10255" width="12.140625" style="1" customWidth="1"/>
    <col min="10256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505" width="9.140625" style="1"/>
    <col min="10506" max="10506" width="9" style="1" customWidth="1"/>
    <col min="10507" max="10508" width="0" style="1" hidden="1" customWidth="1"/>
    <col min="10509" max="10509" width="9.140625" style="1"/>
    <col min="10510" max="10510" width="13.140625" style="1" customWidth="1"/>
    <col min="10511" max="10511" width="12.140625" style="1" customWidth="1"/>
    <col min="10512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0761" width="9.140625" style="1"/>
    <col min="10762" max="10762" width="9" style="1" customWidth="1"/>
    <col min="10763" max="10764" width="0" style="1" hidden="1" customWidth="1"/>
    <col min="10765" max="10765" width="9.140625" style="1"/>
    <col min="10766" max="10766" width="13.140625" style="1" customWidth="1"/>
    <col min="10767" max="10767" width="12.140625" style="1" customWidth="1"/>
    <col min="10768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017" width="9.140625" style="1"/>
    <col min="11018" max="11018" width="9" style="1" customWidth="1"/>
    <col min="11019" max="11020" width="0" style="1" hidden="1" customWidth="1"/>
    <col min="11021" max="11021" width="9.140625" style="1"/>
    <col min="11022" max="11022" width="13.140625" style="1" customWidth="1"/>
    <col min="11023" max="11023" width="12.140625" style="1" customWidth="1"/>
    <col min="11024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273" width="9.140625" style="1"/>
    <col min="11274" max="11274" width="9" style="1" customWidth="1"/>
    <col min="11275" max="11276" width="0" style="1" hidden="1" customWidth="1"/>
    <col min="11277" max="11277" width="9.140625" style="1"/>
    <col min="11278" max="11278" width="13.140625" style="1" customWidth="1"/>
    <col min="11279" max="11279" width="12.140625" style="1" customWidth="1"/>
    <col min="11280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529" width="9.140625" style="1"/>
    <col min="11530" max="11530" width="9" style="1" customWidth="1"/>
    <col min="11531" max="11532" width="0" style="1" hidden="1" customWidth="1"/>
    <col min="11533" max="11533" width="9.140625" style="1"/>
    <col min="11534" max="11534" width="13.140625" style="1" customWidth="1"/>
    <col min="11535" max="11535" width="12.140625" style="1" customWidth="1"/>
    <col min="11536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1785" width="9.140625" style="1"/>
    <col min="11786" max="11786" width="9" style="1" customWidth="1"/>
    <col min="11787" max="11788" width="0" style="1" hidden="1" customWidth="1"/>
    <col min="11789" max="11789" width="9.140625" style="1"/>
    <col min="11790" max="11790" width="13.140625" style="1" customWidth="1"/>
    <col min="11791" max="11791" width="12.140625" style="1" customWidth="1"/>
    <col min="11792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041" width="9.140625" style="1"/>
    <col min="12042" max="12042" width="9" style="1" customWidth="1"/>
    <col min="12043" max="12044" width="0" style="1" hidden="1" customWidth="1"/>
    <col min="12045" max="12045" width="9.140625" style="1"/>
    <col min="12046" max="12046" width="13.140625" style="1" customWidth="1"/>
    <col min="12047" max="12047" width="12.140625" style="1" customWidth="1"/>
    <col min="12048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297" width="9.140625" style="1"/>
    <col min="12298" max="12298" width="9" style="1" customWidth="1"/>
    <col min="12299" max="12300" width="0" style="1" hidden="1" customWidth="1"/>
    <col min="12301" max="12301" width="9.140625" style="1"/>
    <col min="12302" max="12302" width="13.140625" style="1" customWidth="1"/>
    <col min="12303" max="12303" width="12.140625" style="1" customWidth="1"/>
    <col min="12304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553" width="9.140625" style="1"/>
    <col min="12554" max="12554" width="9" style="1" customWidth="1"/>
    <col min="12555" max="12556" width="0" style="1" hidden="1" customWidth="1"/>
    <col min="12557" max="12557" width="9.140625" style="1"/>
    <col min="12558" max="12558" width="13.140625" style="1" customWidth="1"/>
    <col min="12559" max="12559" width="12.140625" style="1" customWidth="1"/>
    <col min="12560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2809" width="9.140625" style="1"/>
    <col min="12810" max="12810" width="9" style="1" customWidth="1"/>
    <col min="12811" max="12812" width="0" style="1" hidden="1" customWidth="1"/>
    <col min="12813" max="12813" width="9.140625" style="1"/>
    <col min="12814" max="12814" width="13.140625" style="1" customWidth="1"/>
    <col min="12815" max="12815" width="12.140625" style="1" customWidth="1"/>
    <col min="12816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065" width="9.140625" style="1"/>
    <col min="13066" max="13066" width="9" style="1" customWidth="1"/>
    <col min="13067" max="13068" width="0" style="1" hidden="1" customWidth="1"/>
    <col min="13069" max="13069" width="9.140625" style="1"/>
    <col min="13070" max="13070" width="13.140625" style="1" customWidth="1"/>
    <col min="13071" max="13071" width="12.140625" style="1" customWidth="1"/>
    <col min="13072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321" width="9.140625" style="1"/>
    <col min="13322" max="13322" width="9" style="1" customWidth="1"/>
    <col min="13323" max="13324" width="0" style="1" hidden="1" customWidth="1"/>
    <col min="13325" max="13325" width="9.140625" style="1"/>
    <col min="13326" max="13326" width="13.140625" style="1" customWidth="1"/>
    <col min="13327" max="13327" width="12.140625" style="1" customWidth="1"/>
    <col min="13328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577" width="9.140625" style="1"/>
    <col min="13578" max="13578" width="9" style="1" customWidth="1"/>
    <col min="13579" max="13580" width="0" style="1" hidden="1" customWidth="1"/>
    <col min="13581" max="13581" width="9.140625" style="1"/>
    <col min="13582" max="13582" width="13.140625" style="1" customWidth="1"/>
    <col min="13583" max="13583" width="12.140625" style="1" customWidth="1"/>
    <col min="13584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3833" width="9.140625" style="1"/>
    <col min="13834" max="13834" width="9" style="1" customWidth="1"/>
    <col min="13835" max="13836" width="0" style="1" hidden="1" customWidth="1"/>
    <col min="13837" max="13837" width="9.140625" style="1"/>
    <col min="13838" max="13838" width="13.140625" style="1" customWidth="1"/>
    <col min="13839" max="13839" width="12.140625" style="1" customWidth="1"/>
    <col min="13840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089" width="9.140625" style="1"/>
    <col min="14090" max="14090" width="9" style="1" customWidth="1"/>
    <col min="14091" max="14092" width="0" style="1" hidden="1" customWidth="1"/>
    <col min="14093" max="14093" width="9.140625" style="1"/>
    <col min="14094" max="14094" width="13.140625" style="1" customWidth="1"/>
    <col min="14095" max="14095" width="12.140625" style="1" customWidth="1"/>
    <col min="14096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345" width="9.140625" style="1"/>
    <col min="14346" max="14346" width="9" style="1" customWidth="1"/>
    <col min="14347" max="14348" width="0" style="1" hidden="1" customWidth="1"/>
    <col min="14349" max="14349" width="9.140625" style="1"/>
    <col min="14350" max="14350" width="13.140625" style="1" customWidth="1"/>
    <col min="14351" max="14351" width="12.140625" style="1" customWidth="1"/>
    <col min="14352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601" width="9.140625" style="1"/>
    <col min="14602" max="14602" width="9" style="1" customWidth="1"/>
    <col min="14603" max="14604" width="0" style="1" hidden="1" customWidth="1"/>
    <col min="14605" max="14605" width="9.140625" style="1"/>
    <col min="14606" max="14606" width="13.140625" style="1" customWidth="1"/>
    <col min="14607" max="14607" width="12.140625" style="1" customWidth="1"/>
    <col min="14608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4857" width="9.140625" style="1"/>
    <col min="14858" max="14858" width="9" style="1" customWidth="1"/>
    <col min="14859" max="14860" width="0" style="1" hidden="1" customWidth="1"/>
    <col min="14861" max="14861" width="9.140625" style="1"/>
    <col min="14862" max="14862" width="13.140625" style="1" customWidth="1"/>
    <col min="14863" max="14863" width="12.140625" style="1" customWidth="1"/>
    <col min="14864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113" width="9.140625" style="1"/>
    <col min="15114" max="15114" width="9" style="1" customWidth="1"/>
    <col min="15115" max="15116" width="0" style="1" hidden="1" customWidth="1"/>
    <col min="15117" max="15117" width="9.140625" style="1"/>
    <col min="15118" max="15118" width="13.140625" style="1" customWidth="1"/>
    <col min="15119" max="15119" width="12.140625" style="1" customWidth="1"/>
    <col min="15120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369" width="9.140625" style="1"/>
    <col min="15370" max="15370" width="9" style="1" customWidth="1"/>
    <col min="15371" max="15372" width="0" style="1" hidden="1" customWidth="1"/>
    <col min="15373" max="15373" width="9.140625" style="1"/>
    <col min="15374" max="15374" width="13.140625" style="1" customWidth="1"/>
    <col min="15375" max="15375" width="12.140625" style="1" customWidth="1"/>
    <col min="15376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625" width="9.140625" style="1"/>
    <col min="15626" max="15626" width="9" style="1" customWidth="1"/>
    <col min="15627" max="15628" width="0" style="1" hidden="1" customWidth="1"/>
    <col min="15629" max="15629" width="9.140625" style="1"/>
    <col min="15630" max="15630" width="13.140625" style="1" customWidth="1"/>
    <col min="15631" max="15631" width="12.140625" style="1" customWidth="1"/>
    <col min="15632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5881" width="9.140625" style="1"/>
    <col min="15882" max="15882" width="9" style="1" customWidth="1"/>
    <col min="15883" max="15884" width="0" style="1" hidden="1" customWidth="1"/>
    <col min="15885" max="15885" width="9.140625" style="1"/>
    <col min="15886" max="15886" width="13.140625" style="1" customWidth="1"/>
    <col min="15887" max="15887" width="12.140625" style="1" customWidth="1"/>
    <col min="15888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137" width="9.140625" style="1"/>
    <col min="16138" max="16138" width="9" style="1" customWidth="1"/>
    <col min="16139" max="16140" width="0" style="1" hidden="1" customWidth="1"/>
    <col min="16141" max="16141" width="9.140625" style="1"/>
    <col min="16142" max="16142" width="13.140625" style="1" customWidth="1"/>
    <col min="16143" max="16143" width="12.140625" style="1" customWidth="1"/>
    <col min="16144" max="16384" width="9.140625" style="1"/>
  </cols>
  <sheetData>
    <row r="1" spans="2:7" ht="19.5" customHeight="1">
      <c r="B1" s="101" t="s">
        <v>0</v>
      </c>
      <c r="C1" s="101"/>
      <c r="D1" s="101"/>
      <c r="E1" s="101"/>
      <c r="F1" s="101"/>
      <c r="G1" s="101"/>
    </row>
    <row r="2" spans="2:7" ht="38.25" customHeight="1">
      <c r="B2" s="102" t="s">
        <v>1</v>
      </c>
      <c r="C2" s="102"/>
      <c r="D2" s="102"/>
      <c r="E2" s="102"/>
      <c r="F2" s="102"/>
      <c r="G2" s="102"/>
    </row>
    <row r="3" spans="2:7" ht="10.5" customHeight="1">
      <c r="B3" s="2"/>
      <c r="C3" s="103" t="s">
        <v>2</v>
      </c>
      <c r="D3" s="103"/>
      <c r="E3" s="103"/>
      <c r="F3" s="103"/>
      <c r="G3" s="103"/>
    </row>
    <row r="4" spans="2:7" ht="13.5" customHeight="1">
      <c r="B4" s="3" t="s">
        <v>3</v>
      </c>
      <c r="C4" s="114"/>
      <c r="D4" s="114"/>
      <c r="E4" s="114"/>
      <c r="F4" s="114"/>
      <c r="G4" s="4" t="s">
        <v>4</v>
      </c>
    </row>
    <row r="5" spans="2:7">
      <c r="B5" s="5">
        <v>1</v>
      </c>
      <c r="C5" s="107" t="s">
        <v>5</v>
      </c>
      <c r="D5" s="107"/>
      <c r="E5" s="107"/>
      <c r="F5" s="107"/>
      <c r="G5" s="6"/>
    </row>
    <row r="6" spans="2:7">
      <c r="B6" s="5"/>
      <c r="C6" s="111" t="s">
        <v>6</v>
      </c>
      <c r="D6" s="111"/>
      <c r="E6" s="111"/>
      <c r="F6" s="111"/>
      <c r="G6" s="6">
        <v>2138.04</v>
      </c>
    </row>
    <row r="7" spans="2:7">
      <c r="B7" s="5"/>
      <c r="C7" s="111" t="s">
        <v>7</v>
      </c>
      <c r="D7" s="111"/>
      <c r="E7" s="111"/>
      <c r="F7" s="111"/>
      <c r="G7" s="6">
        <v>2133.65</v>
      </c>
    </row>
    <row r="8" spans="2:7">
      <c r="B8" s="5"/>
      <c r="C8" s="96" t="s">
        <v>8</v>
      </c>
      <c r="D8" s="97"/>
      <c r="E8" s="97"/>
      <c r="F8" s="98"/>
      <c r="G8" s="6">
        <v>39.26</v>
      </c>
    </row>
    <row r="9" spans="2:7" ht="5.25" customHeight="1">
      <c r="B9" s="5"/>
      <c r="C9" s="115"/>
      <c r="D9" s="115"/>
      <c r="E9" s="115"/>
      <c r="F9" s="115"/>
      <c r="G9" s="6"/>
    </row>
    <row r="10" spans="2:7" ht="13.5" customHeight="1">
      <c r="B10" s="5">
        <v>3</v>
      </c>
      <c r="C10" s="116" t="s">
        <v>9</v>
      </c>
      <c r="D10" s="117"/>
      <c r="E10" s="117"/>
      <c r="F10" s="117"/>
      <c r="G10" s="7">
        <f>G11+G12+G13+G14+G15+G17+G18+G20+G22+G16+G19+G21</f>
        <v>1984.34</v>
      </c>
    </row>
    <row r="11" spans="2:7" ht="17.25" customHeight="1">
      <c r="B11" s="5"/>
      <c r="C11" s="111" t="s">
        <v>10</v>
      </c>
      <c r="D11" s="111"/>
      <c r="E11" s="111"/>
      <c r="F11" s="111"/>
      <c r="G11" s="6">
        <v>959.58</v>
      </c>
    </row>
    <row r="12" spans="2:7">
      <c r="B12" s="5"/>
      <c r="C12" s="107" t="s">
        <v>11</v>
      </c>
      <c r="D12" s="113"/>
      <c r="E12" s="113"/>
      <c r="F12" s="113"/>
      <c r="G12" s="7">
        <v>163.69</v>
      </c>
    </row>
    <row r="13" spans="2:7" ht="18" customHeight="1">
      <c r="B13" s="5"/>
      <c r="C13" s="111" t="s">
        <v>12</v>
      </c>
      <c r="D13" s="111"/>
      <c r="E13" s="111"/>
      <c r="F13" s="111"/>
      <c r="G13" s="6">
        <v>117.5</v>
      </c>
    </row>
    <row r="14" spans="2:7" ht="27" customHeight="1">
      <c r="B14" s="5"/>
      <c r="C14" s="111" t="s">
        <v>13</v>
      </c>
      <c r="D14" s="111"/>
      <c r="E14" s="111"/>
      <c r="F14" s="111"/>
      <c r="G14" s="6">
        <v>163.77000000000001</v>
      </c>
    </row>
    <row r="15" spans="2:7" ht="18" customHeight="1">
      <c r="B15" s="5"/>
      <c r="C15" s="111" t="s">
        <v>14</v>
      </c>
      <c r="D15" s="111"/>
      <c r="E15" s="111"/>
      <c r="F15" s="111"/>
      <c r="G15" s="6">
        <v>73.510000000000005</v>
      </c>
    </row>
    <row r="16" spans="2:7" ht="13.5" customHeight="1">
      <c r="B16" s="5"/>
      <c r="C16" s="96" t="s">
        <v>15</v>
      </c>
      <c r="D16" s="97"/>
      <c r="E16" s="97"/>
      <c r="F16" s="98"/>
      <c r="G16" s="6">
        <v>361.14</v>
      </c>
    </row>
    <row r="17" spans="2:7" ht="18" customHeight="1">
      <c r="B17" s="5"/>
      <c r="C17" s="112" t="s">
        <v>16</v>
      </c>
      <c r="D17" s="112"/>
      <c r="E17" s="112"/>
      <c r="F17" s="112"/>
      <c r="G17" s="6">
        <v>69.739999999999995</v>
      </c>
    </row>
    <row r="18" spans="2:7" ht="15" customHeight="1">
      <c r="B18" s="5"/>
      <c r="C18" s="96" t="s">
        <v>17</v>
      </c>
      <c r="D18" s="97"/>
      <c r="E18" s="97"/>
      <c r="F18" s="98"/>
      <c r="G18" s="6">
        <v>37</v>
      </c>
    </row>
    <row r="19" spans="2:7" ht="15" customHeight="1">
      <c r="B19" s="5"/>
      <c r="C19" s="96" t="s">
        <v>18</v>
      </c>
      <c r="D19" s="97"/>
      <c r="E19" s="97"/>
      <c r="F19" s="98"/>
      <c r="G19" s="6">
        <v>0.47</v>
      </c>
    </row>
    <row r="20" spans="2:7" ht="15.75" customHeight="1">
      <c r="B20" s="5"/>
      <c r="C20" s="111" t="s">
        <v>19</v>
      </c>
      <c r="D20" s="111"/>
      <c r="E20" s="111"/>
      <c r="F20" s="111"/>
      <c r="G20" s="6">
        <v>29.79</v>
      </c>
    </row>
    <row r="21" spans="2:7" ht="14.25" customHeight="1">
      <c r="B21" s="5"/>
      <c r="C21" s="104" t="s">
        <v>20</v>
      </c>
      <c r="D21" s="105"/>
      <c r="E21" s="105"/>
      <c r="F21" s="106"/>
      <c r="G21" s="6">
        <v>2.31</v>
      </c>
    </row>
    <row r="22" spans="2:7" ht="16.5" customHeight="1">
      <c r="B22" s="5"/>
      <c r="C22" s="96" t="s">
        <v>21</v>
      </c>
      <c r="D22" s="97"/>
      <c r="E22" s="97"/>
      <c r="F22" s="98"/>
      <c r="G22" s="6">
        <v>5.84</v>
      </c>
    </row>
    <row r="23" spans="2:7" ht="18.75" customHeight="1">
      <c r="B23" s="5">
        <v>4</v>
      </c>
      <c r="C23" s="107" t="s">
        <v>22</v>
      </c>
      <c r="D23" s="107"/>
      <c r="E23" s="107"/>
      <c r="F23" s="107"/>
      <c r="G23" s="7">
        <v>405.19</v>
      </c>
    </row>
    <row r="24" spans="2:7" ht="14.25" customHeight="1">
      <c r="B24" s="5">
        <v>5</v>
      </c>
      <c r="C24" s="107" t="s">
        <v>23</v>
      </c>
      <c r="D24" s="107"/>
      <c r="E24" s="107"/>
      <c r="F24" s="107"/>
      <c r="G24" s="7">
        <v>302.47000000000003</v>
      </c>
    </row>
    <row r="25" spans="2:7" ht="6" customHeight="1">
      <c r="B25" s="5"/>
      <c r="C25" s="118"/>
      <c r="D25" s="118"/>
      <c r="E25" s="118"/>
      <c r="F25" s="118"/>
      <c r="G25" s="7"/>
    </row>
    <row r="26" spans="2:7" ht="26.25" customHeight="1">
      <c r="B26" s="8">
        <v>6</v>
      </c>
      <c r="C26" s="119" t="s">
        <v>24</v>
      </c>
      <c r="D26" s="119"/>
      <c r="E26" s="119"/>
      <c r="F26" s="119"/>
      <c r="G26" s="9">
        <f>G6-G7+G24</f>
        <v>306.8599999999999</v>
      </c>
    </row>
    <row r="27" spans="2:7" ht="29.25" customHeight="1">
      <c r="B27" s="8">
        <v>7</v>
      </c>
      <c r="C27" s="120" t="s">
        <v>25</v>
      </c>
      <c r="D27" s="120"/>
      <c r="E27" s="120"/>
      <c r="F27" s="120"/>
      <c r="G27" s="10">
        <f>G10+G23-G7-G8</f>
        <v>216.61999999999966</v>
      </c>
    </row>
    <row r="28" spans="2:7" ht="14.25" customHeight="1">
      <c r="B28" s="121" t="s">
        <v>26</v>
      </c>
      <c r="C28" s="121"/>
      <c r="D28" s="121"/>
      <c r="E28" s="121"/>
      <c r="F28" s="121"/>
      <c r="G28" s="121"/>
    </row>
    <row r="29" spans="2:7">
      <c r="B29" s="11" t="s">
        <v>27</v>
      </c>
      <c r="C29" s="107" t="s">
        <v>28</v>
      </c>
      <c r="D29" s="107"/>
      <c r="E29" s="107"/>
      <c r="F29" s="107"/>
      <c r="G29" s="12" t="s">
        <v>29</v>
      </c>
    </row>
    <row r="30" spans="2:7" ht="18" customHeight="1">
      <c r="B30" s="11">
        <v>1</v>
      </c>
      <c r="C30" s="111" t="s">
        <v>30</v>
      </c>
      <c r="D30" s="111"/>
      <c r="E30" s="111"/>
      <c r="F30" s="111"/>
      <c r="G30" s="6">
        <v>15.33</v>
      </c>
    </row>
    <row r="31" spans="2:7" ht="15.75" customHeight="1">
      <c r="B31" s="11">
        <v>2</v>
      </c>
      <c r="C31" s="112" t="s">
        <v>31</v>
      </c>
      <c r="D31" s="112"/>
      <c r="E31" s="112"/>
      <c r="F31" s="112"/>
      <c r="G31" s="6">
        <v>4.2699999999999996</v>
      </c>
    </row>
    <row r="32" spans="2:7" ht="15.75" customHeight="1">
      <c r="B32" s="11">
        <v>3</v>
      </c>
      <c r="C32" s="96" t="s">
        <v>32</v>
      </c>
      <c r="D32" s="97"/>
      <c r="E32" s="97"/>
      <c r="F32" s="98"/>
      <c r="G32" s="6">
        <v>6.1529999999999996</v>
      </c>
    </row>
    <row r="33" spans="1:8" ht="15.75" customHeight="1">
      <c r="B33" s="11">
        <v>4</v>
      </c>
      <c r="C33" s="96" t="s">
        <v>33</v>
      </c>
      <c r="D33" s="97"/>
      <c r="E33" s="97"/>
      <c r="F33" s="98"/>
      <c r="G33" s="6">
        <v>87.38</v>
      </c>
    </row>
    <row r="34" spans="1:8" ht="15.75" customHeight="1">
      <c r="B34" s="11">
        <v>5</v>
      </c>
      <c r="C34" s="96" t="s">
        <v>34</v>
      </c>
      <c r="D34" s="97"/>
      <c r="E34" s="97"/>
      <c r="F34" s="98"/>
      <c r="G34" s="6">
        <v>24.9</v>
      </c>
    </row>
    <row r="35" spans="1:8" ht="15.75" customHeight="1">
      <c r="B35" s="11">
        <v>6</v>
      </c>
      <c r="C35" s="96" t="s">
        <v>35</v>
      </c>
      <c r="D35" s="97"/>
      <c r="E35" s="97"/>
      <c r="F35" s="98"/>
      <c r="G35" s="6">
        <v>22.89</v>
      </c>
    </row>
    <row r="36" spans="1:8" ht="15.75" customHeight="1">
      <c r="B36" s="11">
        <v>7</v>
      </c>
      <c r="C36" s="104" t="s">
        <v>36</v>
      </c>
      <c r="D36" s="105"/>
      <c r="E36" s="105"/>
      <c r="F36" s="106"/>
      <c r="G36" s="6">
        <v>2.77</v>
      </c>
    </row>
    <row r="37" spans="1:8" ht="15.75" customHeight="1">
      <c r="B37" s="5"/>
      <c r="C37" s="107" t="s">
        <v>37</v>
      </c>
      <c r="D37" s="107"/>
      <c r="E37" s="107"/>
      <c r="F37" s="107"/>
      <c r="G37" s="7">
        <f>SUM(G30:G36)</f>
        <v>163.69300000000001</v>
      </c>
    </row>
    <row r="38" spans="1:8" ht="15" customHeight="1">
      <c r="B38" s="110" t="s">
        <v>38</v>
      </c>
      <c r="C38" s="110"/>
      <c r="D38" s="110"/>
      <c r="E38" s="110"/>
      <c r="F38" s="110"/>
      <c r="G38" s="110"/>
    </row>
    <row r="39" spans="1:8" ht="14.25" customHeight="1">
      <c r="B39" s="13" t="s">
        <v>39</v>
      </c>
      <c r="C39" s="108" t="s">
        <v>40</v>
      </c>
      <c r="D39" s="108"/>
      <c r="E39" s="108"/>
      <c r="F39" s="108"/>
      <c r="G39" s="12" t="s">
        <v>29</v>
      </c>
    </row>
    <row r="40" spans="1:8" ht="14.25" customHeight="1">
      <c r="A40" s="2"/>
      <c r="B40" s="14">
        <v>1</v>
      </c>
      <c r="C40" s="99" t="s">
        <v>41</v>
      </c>
      <c r="D40" s="99"/>
      <c r="E40" s="99"/>
      <c r="F40" s="99"/>
      <c r="G40" s="15">
        <v>230.73</v>
      </c>
    </row>
    <row r="41" spans="1:8" ht="17.25" customHeight="1">
      <c r="A41" s="2"/>
      <c r="B41" s="14">
        <v>2</v>
      </c>
      <c r="C41" s="99" t="s">
        <v>42</v>
      </c>
      <c r="D41" s="99"/>
      <c r="E41" s="99"/>
      <c r="F41" s="99"/>
      <c r="G41" s="15">
        <v>420.96</v>
      </c>
    </row>
    <row r="42" spans="1:8">
      <c r="A42" s="2"/>
      <c r="B42" s="14">
        <v>3</v>
      </c>
      <c r="C42" s="99" t="s">
        <v>43</v>
      </c>
      <c r="D42" s="99"/>
      <c r="E42" s="99"/>
      <c r="F42" s="99"/>
      <c r="G42" s="15">
        <v>190.6</v>
      </c>
    </row>
    <row r="43" spans="1:8">
      <c r="A43" s="2"/>
      <c r="B43" s="14">
        <v>4</v>
      </c>
      <c r="C43" s="99" t="s">
        <v>44</v>
      </c>
      <c r="D43" s="99"/>
      <c r="E43" s="99"/>
      <c r="F43" s="99"/>
      <c r="G43" s="15">
        <v>117.29</v>
      </c>
    </row>
    <row r="44" spans="1:8" ht="14.25" customHeight="1">
      <c r="A44" s="2"/>
      <c r="B44" s="108" t="s">
        <v>37</v>
      </c>
      <c r="C44" s="108"/>
      <c r="D44" s="108"/>
      <c r="E44" s="108"/>
      <c r="F44" s="108"/>
      <c r="G44" s="12">
        <f>G40+G41+G42+G43</f>
        <v>959.57999999999993</v>
      </c>
    </row>
    <row r="45" spans="1:8" ht="24" customHeight="1">
      <c r="A45" s="2"/>
      <c r="B45" s="122" t="s">
        <v>45</v>
      </c>
      <c r="C45" s="122"/>
      <c r="D45" s="122"/>
      <c r="E45" s="122"/>
      <c r="F45" s="122"/>
      <c r="G45" s="122"/>
      <c r="H45" s="16"/>
    </row>
    <row r="46" spans="1:8">
      <c r="A46" s="2"/>
      <c r="B46" s="109" t="s">
        <v>46</v>
      </c>
      <c r="C46" s="109"/>
      <c r="D46" s="109"/>
      <c r="E46" s="109"/>
      <c r="F46" s="109"/>
      <c r="G46" s="17"/>
    </row>
    <row r="47" spans="1:8">
      <c r="A47" s="2"/>
      <c r="B47" s="95" t="s">
        <v>47</v>
      </c>
      <c r="C47" s="95"/>
      <c r="D47" s="95"/>
      <c r="E47" s="95"/>
      <c r="F47" s="95"/>
      <c r="G47" s="17"/>
    </row>
    <row r="48" spans="1:8">
      <c r="A48" s="2"/>
      <c r="B48" s="95" t="s">
        <v>48</v>
      </c>
      <c r="C48" s="95"/>
      <c r="D48" s="95"/>
      <c r="E48" s="95"/>
      <c r="F48" s="95"/>
      <c r="G48" s="95"/>
    </row>
    <row r="49" spans="1:8">
      <c r="A49" s="2"/>
      <c r="B49" s="95" t="s">
        <v>49</v>
      </c>
      <c r="C49" s="95"/>
      <c r="D49" s="95"/>
      <c r="E49" s="95"/>
      <c r="F49" s="95"/>
      <c r="G49" s="17"/>
    </row>
    <row r="50" spans="1:8">
      <c r="A50" s="2"/>
      <c r="B50" s="95" t="s">
        <v>50</v>
      </c>
      <c r="C50" s="95"/>
      <c r="D50" s="95"/>
      <c r="E50" s="95"/>
      <c r="F50" s="95"/>
      <c r="G50" s="17"/>
    </row>
    <row r="51" spans="1:8" ht="24" customHeight="1">
      <c r="A51" s="2"/>
      <c r="B51" s="95" t="s">
        <v>51</v>
      </c>
      <c r="C51" s="95"/>
      <c r="D51" s="95"/>
      <c r="E51" s="95"/>
      <c r="F51" s="95"/>
      <c r="G51" s="95"/>
      <c r="H51" s="18"/>
    </row>
    <row r="52" spans="1:8" ht="25.5" customHeight="1">
      <c r="A52" s="2"/>
      <c r="B52" s="95" t="s">
        <v>52</v>
      </c>
      <c r="C52" s="95"/>
      <c r="D52" s="95"/>
      <c r="E52" s="95"/>
      <c r="F52" s="95"/>
      <c r="G52" s="95"/>
      <c r="H52" s="18"/>
    </row>
    <row r="53" spans="1:8">
      <c r="A53" s="2"/>
      <c r="B53" s="95" t="s">
        <v>53</v>
      </c>
      <c r="C53" s="95"/>
      <c r="D53" s="95"/>
      <c r="E53" s="95"/>
      <c r="F53" s="95"/>
      <c r="G53" s="95"/>
    </row>
    <row r="54" spans="1:8" ht="26.25" customHeight="1">
      <c r="B54" s="95" t="s">
        <v>54</v>
      </c>
      <c r="C54" s="95"/>
      <c r="D54" s="95"/>
      <c r="E54" s="95"/>
      <c r="F54" s="95"/>
      <c r="G54" s="95"/>
      <c r="H54" s="18"/>
    </row>
    <row r="55" spans="1:8" ht="30.75" customHeight="1">
      <c r="B55" s="100" t="s">
        <v>152</v>
      </c>
      <c r="C55" s="100"/>
      <c r="D55" s="100"/>
      <c r="E55" s="100"/>
      <c r="F55" s="100"/>
      <c r="G55" s="100"/>
      <c r="H55" s="18"/>
    </row>
    <row r="56" spans="1:8" ht="58.5" customHeight="1">
      <c r="B56" s="100" t="s">
        <v>153</v>
      </c>
      <c r="C56" s="100"/>
      <c r="D56" s="100"/>
      <c r="E56" s="100"/>
      <c r="F56" s="100"/>
      <c r="G56" s="100"/>
      <c r="H56" s="18"/>
    </row>
    <row r="57" spans="1:8">
      <c r="B57" s="18"/>
      <c r="G57" s="19"/>
    </row>
    <row r="58" spans="1:8">
      <c r="B58" s="94" t="s">
        <v>55</v>
      </c>
      <c r="C58" s="94"/>
      <c r="D58" s="94"/>
      <c r="E58" s="89"/>
      <c r="F58" s="94" t="s">
        <v>56</v>
      </c>
      <c r="G58" s="94"/>
    </row>
    <row r="59" spans="1:8">
      <c r="B59" s="18"/>
      <c r="C59" s="20"/>
      <c r="D59" s="20"/>
      <c r="E59" s="20"/>
      <c r="F59" s="20"/>
      <c r="G59" s="19"/>
    </row>
    <row r="60" spans="1:8">
      <c r="B60" s="18"/>
      <c r="C60" s="20"/>
      <c r="D60" s="20"/>
      <c r="E60" s="20"/>
      <c r="F60" s="20"/>
      <c r="G60" s="19"/>
    </row>
    <row r="66" spans="2:7" ht="18.75">
      <c r="B66" s="101" t="s">
        <v>0</v>
      </c>
      <c r="C66" s="101"/>
      <c r="D66" s="101"/>
      <c r="E66" s="101"/>
      <c r="F66" s="101"/>
      <c r="G66" s="101"/>
    </row>
    <row r="67" spans="2:7" ht="37.5" customHeight="1">
      <c r="B67" s="102" t="s">
        <v>144</v>
      </c>
      <c r="C67" s="102"/>
      <c r="D67" s="102"/>
      <c r="E67" s="102"/>
      <c r="F67" s="102"/>
      <c r="G67" s="102"/>
    </row>
    <row r="68" spans="2:7" ht="21.75" customHeight="1">
      <c r="B68" s="2"/>
      <c r="C68" s="103" t="s">
        <v>2</v>
      </c>
      <c r="D68" s="103"/>
      <c r="E68" s="103"/>
      <c r="F68" s="103"/>
      <c r="G68" s="103"/>
    </row>
    <row r="69" spans="2:7" ht="23.25">
      <c r="B69" s="86" t="s">
        <v>3</v>
      </c>
      <c r="C69" s="114"/>
      <c r="D69" s="114"/>
      <c r="E69" s="114"/>
      <c r="F69" s="114"/>
      <c r="G69" s="85" t="s">
        <v>4</v>
      </c>
    </row>
    <row r="70" spans="2:7">
      <c r="B70" s="5"/>
      <c r="C70" s="115"/>
      <c r="D70" s="115"/>
      <c r="E70" s="115"/>
      <c r="F70" s="115"/>
      <c r="G70" s="6"/>
    </row>
    <row r="71" spans="2:7">
      <c r="B71" s="5">
        <v>3</v>
      </c>
      <c r="C71" s="116" t="s">
        <v>156</v>
      </c>
      <c r="D71" s="117"/>
      <c r="E71" s="117"/>
      <c r="F71" s="117"/>
      <c r="G71" s="7">
        <f>G72+G73+G74+G75+G76+G77</f>
        <v>987.62999999999977</v>
      </c>
    </row>
    <row r="72" spans="2:7">
      <c r="B72" s="5"/>
      <c r="C72" s="111" t="s">
        <v>10</v>
      </c>
      <c r="D72" s="111"/>
      <c r="E72" s="111"/>
      <c r="F72" s="111"/>
      <c r="G72" s="6">
        <f>G101</f>
        <v>547.64999999999986</v>
      </c>
    </row>
    <row r="73" spans="2:7">
      <c r="B73" s="5"/>
      <c r="C73" s="107" t="s">
        <v>11</v>
      </c>
      <c r="D73" s="113"/>
      <c r="E73" s="113"/>
      <c r="F73" s="113"/>
      <c r="G73" s="7">
        <f>G93</f>
        <v>39.799999999999997</v>
      </c>
    </row>
    <row r="74" spans="2:7">
      <c r="B74" s="5"/>
      <c r="C74" s="111" t="s">
        <v>12</v>
      </c>
      <c r="D74" s="111"/>
      <c r="E74" s="111"/>
      <c r="F74" s="111"/>
      <c r="G74" s="6">
        <v>20.55</v>
      </c>
    </row>
    <row r="75" spans="2:7" ht="23.25" customHeight="1">
      <c r="B75" s="5"/>
      <c r="C75" s="111" t="s">
        <v>13</v>
      </c>
      <c r="D75" s="111"/>
      <c r="E75" s="111"/>
      <c r="F75" s="111"/>
      <c r="G75" s="6">
        <v>149.44999999999999</v>
      </c>
    </row>
    <row r="76" spans="2:7">
      <c r="B76" s="5"/>
      <c r="C76" s="111" t="s">
        <v>14</v>
      </c>
      <c r="D76" s="111"/>
      <c r="E76" s="111"/>
      <c r="F76" s="111"/>
      <c r="G76" s="6">
        <v>81.150000000000006</v>
      </c>
    </row>
    <row r="77" spans="2:7">
      <c r="B77" s="5"/>
      <c r="C77" s="96" t="s">
        <v>15</v>
      </c>
      <c r="D77" s="97"/>
      <c r="E77" s="97"/>
      <c r="F77" s="98"/>
      <c r="G77" s="6">
        <v>149.03</v>
      </c>
    </row>
    <row r="78" spans="2:7">
      <c r="B78" s="5"/>
      <c r="C78" s="76"/>
      <c r="D78" s="77"/>
      <c r="E78" s="77"/>
      <c r="F78" s="78"/>
      <c r="G78" s="6"/>
    </row>
    <row r="79" spans="2:7" ht="15" customHeight="1">
      <c r="B79" s="87">
        <v>3</v>
      </c>
      <c r="C79" s="107" t="s">
        <v>154</v>
      </c>
      <c r="D79" s="107"/>
      <c r="E79" s="107"/>
      <c r="F79" s="107"/>
      <c r="G79" s="90">
        <v>923.5</v>
      </c>
    </row>
    <row r="80" spans="2:7" ht="15" customHeight="1">
      <c r="B80" s="87">
        <v>4</v>
      </c>
      <c r="C80" s="107" t="s">
        <v>155</v>
      </c>
      <c r="D80" s="107"/>
      <c r="E80" s="107"/>
      <c r="F80" s="107"/>
      <c r="G80" s="91">
        <v>214.58</v>
      </c>
    </row>
    <row r="81" spans="2:7">
      <c r="B81" s="92">
        <v>7</v>
      </c>
      <c r="C81" s="123" t="s">
        <v>165</v>
      </c>
      <c r="D81" s="123"/>
      <c r="E81" s="123"/>
      <c r="F81" s="123"/>
      <c r="G81" s="93">
        <f>G80+G71-G79</f>
        <v>278.70999999999981</v>
      </c>
    </row>
    <row r="82" spans="2:7">
      <c r="B82" s="121" t="s">
        <v>26</v>
      </c>
      <c r="C82" s="121"/>
      <c r="D82" s="121"/>
      <c r="E82" s="121"/>
      <c r="F82" s="121"/>
      <c r="G82" s="121"/>
    </row>
    <row r="83" spans="2:7">
      <c r="B83" s="81" t="s">
        <v>27</v>
      </c>
      <c r="C83" s="107" t="s">
        <v>145</v>
      </c>
      <c r="D83" s="107"/>
      <c r="E83" s="107"/>
      <c r="F83" s="107"/>
      <c r="G83" s="79" t="s">
        <v>29</v>
      </c>
    </row>
    <row r="84" spans="2:7">
      <c r="B84" s="81">
        <v>1</v>
      </c>
      <c r="C84" s="111" t="s">
        <v>146</v>
      </c>
      <c r="D84" s="111"/>
      <c r="E84" s="111"/>
      <c r="F84" s="111"/>
      <c r="G84" s="6">
        <v>4.3600000000000003</v>
      </c>
    </row>
    <row r="85" spans="2:7">
      <c r="B85" s="81">
        <v>2</v>
      </c>
      <c r="C85" s="112" t="s">
        <v>157</v>
      </c>
      <c r="D85" s="112"/>
      <c r="E85" s="112"/>
      <c r="F85" s="112"/>
      <c r="G85" s="6">
        <v>1.52</v>
      </c>
    </row>
    <row r="86" spans="2:7">
      <c r="B86" s="81">
        <v>3</v>
      </c>
      <c r="C86" s="96" t="s">
        <v>158</v>
      </c>
      <c r="D86" s="97"/>
      <c r="E86" s="97"/>
      <c r="F86" s="98"/>
      <c r="G86" s="6">
        <v>1.04</v>
      </c>
    </row>
    <row r="87" spans="2:7">
      <c r="B87" s="81">
        <v>4</v>
      </c>
      <c r="C87" s="96" t="s">
        <v>159</v>
      </c>
      <c r="D87" s="97"/>
      <c r="E87" s="97"/>
      <c r="F87" s="98"/>
      <c r="G87" s="6">
        <v>3.78</v>
      </c>
    </row>
    <row r="88" spans="2:7">
      <c r="B88" s="81">
        <v>5</v>
      </c>
      <c r="C88" s="96" t="s">
        <v>147</v>
      </c>
      <c r="D88" s="97"/>
      <c r="E88" s="97"/>
      <c r="F88" s="98"/>
      <c r="G88" s="6">
        <v>2.77</v>
      </c>
    </row>
    <row r="89" spans="2:7">
      <c r="B89" s="81">
        <v>6</v>
      </c>
      <c r="C89" s="96" t="s">
        <v>148</v>
      </c>
      <c r="D89" s="97"/>
      <c r="E89" s="97"/>
      <c r="F89" s="98"/>
      <c r="G89" s="6">
        <v>13.05</v>
      </c>
    </row>
    <row r="90" spans="2:7">
      <c r="B90" s="81">
        <v>7</v>
      </c>
      <c r="C90" s="104" t="s">
        <v>160</v>
      </c>
      <c r="D90" s="105"/>
      <c r="E90" s="105"/>
      <c r="F90" s="106"/>
      <c r="G90" s="6">
        <v>3.63</v>
      </c>
    </row>
    <row r="91" spans="2:7">
      <c r="B91" s="81">
        <v>8</v>
      </c>
      <c r="C91" s="82" t="s">
        <v>150</v>
      </c>
      <c r="D91" s="83"/>
      <c r="E91" s="83"/>
      <c r="F91" s="84"/>
      <c r="G91" s="6">
        <v>4.93</v>
      </c>
    </row>
    <row r="92" spans="2:7" ht="18.75" customHeight="1">
      <c r="B92" s="81">
        <v>9</v>
      </c>
      <c r="C92" s="96" t="s">
        <v>161</v>
      </c>
      <c r="D92" s="97"/>
      <c r="E92" s="97"/>
      <c r="F92" s="98"/>
      <c r="G92" s="6">
        <v>4.72</v>
      </c>
    </row>
    <row r="93" spans="2:7">
      <c r="B93" s="5"/>
      <c r="C93" s="107" t="s">
        <v>37</v>
      </c>
      <c r="D93" s="107"/>
      <c r="E93" s="107"/>
      <c r="F93" s="107"/>
      <c r="G93" s="7">
        <f>SUM(G84:G92)</f>
        <v>39.799999999999997</v>
      </c>
    </row>
    <row r="94" spans="2:7">
      <c r="B94" s="110" t="s">
        <v>38</v>
      </c>
      <c r="C94" s="110"/>
      <c r="D94" s="110"/>
      <c r="E94" s="110"/>
      <c r="F94" s="110"/>
      <c r="G94" s="110"/>
    </row>
    <row r="95" spans="2:7">
      <c r="B95" s="13" t="s">
        <v>39</v>
      </c>
      <c r="C95" s="108" t="s">
        <v>40</v>
      </c>
      <c r="D95" s="108"/>
      <c r="E95" s="108"/>
      <c r="F95" s="108"/>
      <c r="G95" s="79" t="s">
        <v>29</v>
      </c>
    </row>
    <row r="96" spans="2:7">
      <c r="B96" s="14">
        <v>1</v>
      </c>
      <c r="C96" s="99" t="s">
        <v>41</v>
      </c>
      <c r="D96" s="99"/>
      <c r="E96" s="99"/>
      <c r="F96" s="99"/>
      <c r="G96" s="80">
        <v>37.99</v>
      </c>
    </row>
    <row r="97" spans="2:7">
      <c r="B97" s="14">
        <v>2</v>
      </c>
      <c r="C97" s="99" t="s">
        <v>42</v>
      </c>
      <c r="D97" s="99"/>
      <c r="E97" s="99"/>
      <c r="F97" s="99"/>
      <c r="G97" s="80">
        <v>503.84</v>
      </c>
    </row>
    <row r="98" spans="2:7">
      <c r="B98" s="14">
        <v>3</v>
      </c>
      <c r="C98" s="99" t="s">
        <v>43</v>
      </c>
      <c r="D98" s="99"/>
      <c r="E98" s="99"/>
      <c r="F98" s="99"/>
      <c r="G98" s="80">
        <v>31.39</v>
      </c>
    </row>
    <row r="99" spans="2:7">
      <c r="B99" s="14">
        <v>4</v>
      </c>
      <c r="C99" s="99" t="s">
        <v>44</v>
      </c>
      <c r="D99" s="99"/>
      <c r="E99" s="99"/>
      <c r="F99" s="99"/>
      <c r="G99" s="80">
        <v>19.309999999999999</v>
      </c>
    </row>
    <row r="100" spans="2:7">
      <c r="B100" s="14">
        <v>5</v>
      </c>
      <c r="C100" s="99" t="s">
        <v>149</v>
      </c>
      <c r="D100" s="99"/>
      <c r="E100" s="99"/>
      <c r="F100" s="99"/>
      <c r="G100" s="80">
        <v>-44.88</v>
      </c>
    </row>
    <row r="101" spans="2:7">
      <c r="B101" s="108" t="s">
        <v>37</v>
      </c>
      <c r="C101" s="108"/>
      <c r="D101" s="108"/>
      <c r="E101" s="108"/>
      <c r="F101" s="108"/>
      <c r="G101" s="79">
        <f>G96+G97+G98+G99+G100</f>
        <v>547.64999999999986</v>
      </c>
    </row>
    <row r="102" spans="2:7" ht="24.75" customHeight="1">
      <c r="B102" s="122" t="s">
        <v>45</v>
      </c>
      <c r="C102" s="122"/>
      <c r="D102" s="122"/>
      <c r="E102" s="122"/>
      <c r="F102" s="122"/>
      <c r="G102" s="122"/>
    </row>
    <row r="103" spans="2:7">
      <c r="B103" s="109" t="s">
        <v>46</v>
      </c>
      <c r="C103" s="109"/>
      <c r="D103" s="109"/>
      <c r="E103" s="109"/>
      <c r="F103" s="109"/>
      <c r="G103" s="17"/>
    </row>
    <row r="104" spans="2:7">
      <c r="B104" s="95" t="s">
        <v>163</v>
      </c>
      <c r="C104" s="95"/>
      <c r="D104" s="95"/>
      <c r="E104" s="95"/>
      <c r="F104" s="95"/>
      <c r="G104" s="17"/>
    </row>
    <row r="105" spans="2:7">
      <c r="B105" s="95" t="s">
        <v>151</v>
      </c>
      <c r="C105" s="95"/>
      <c r="D105" s="95"/>
      <c r="E105" s="95"/>
      <c r="F105" s="95"/>
      <c r="G105" s="95"/>
    </row>
    <row r="106" spans="2:7">
      <c r="B106" s="95" t="s">
        <v>164</v>
      </c>
      <c r="C106" s="95"/>
      <c r="D106" s="95"/>
      <c r="E106" s="95"/>
      <c r="F106" s="95"/>
      <c r="G106" s="17"/>
    </row>
    <row r="107" spans="2:7" ht="24" customHeight="1">
      <c r="B107" s="95" t="s">
        <v>50</v>
      </c>
      <c r="C107" s="95"/>
      <c r="D107" s="95"/>
      <c r="E107" s="95"/>
      <c r="F107" s="95"/>
      <c r="G107" s="17"/>
    </row>
    <row r="108" spans="2:7" ht="22.5" customHeight="1">
      <c r="B108" s="95" t="s">
        <v>51</v>
      </c>
      <c r="C108" s="95"/>
      <c r="D108" s="95"/>
      <c r="E108" s="95"/>
      <c r="F108" s="95"/>
      <c r="G108" s="95"/>
    </row>
    <row r="109" spans="2:7" ht="24" customHeight="1">
      <c r="B109" s="95" t="s">
        <v>52</v>
      </c>
      <c r="C109" s="95"/>
      <c r="D109" s="95"/>
      <c r="E109" s="95"/>
      <c r="F109" s="95"/>
      <c r="G109" s="95"/>
    </row>
    <row r="110" spans="2:7" ht="20.25" customHeight="1">
      <c r="B110" s="95" t="s">
        <v>53</v>
      </c>
      <c r="C110" s="95"/>
      <c r="D110" s="95"/>
      <c r="E110" s="95"/>
      <c r="F110" s="95"/>
      <c r="G110" s="95"/>
    </row>
    <row r="111" spans="2:7" ht="24" customHeight="1">
      <c r="B111" s="95" t="s">
        <v>54</v>
      </c>
      <c r="C111" s="95"/>
      <c r="D111" s="95"/>
      <c r="E111" s="95"/>
      <c r="F111" s="95"/>
      <c r="G111" s="95"/>
    </row>
    <row r="113" spans="2:7" ht="31.5" customHeight="1">
      <c r="B113" s="100" t="s">
        <v>152</v>
      </c>
      <c r="C113" s="100"/>
      <c r="D113" s="100"/>
      <c r="E113" s="100"/>
      <c r="F113" s="100"/>
      <c r="G113" s="100"/>
    </row>
    <row r="114" spans="2:7" ht="61.5" customHeight="1">
      <c r="B114" s="100" t="s">
        <v>166</v>
      </c>
      <c r="C114" s="100"/>
      <c r="D114" s="100"/>
      <c r="E114" s="100"/>
      <c r="F114" s="100"/>
      <c r="G114" s="100"/>
    </row>
    <row r="115" spans="2:7" ht="30" customHeight="1">
      <c r="B115" s="88"/>
      <c r="C115" s="88"/>
      <c r="D115" s="88"/>
      <c r="E115" s="88"/>
      <c r="F115" s="88"/>
      <c r="G115" s="88"/>
    </row>
    <row r="116" spans="2:7">
      <c r="B116" s="18"/>
      <c r="G116" s="19"/>
    </row>
    <row r="117" spans="2:7">
      <c r="B117" s="94" t="s">
        <v>162</v>
      </c>
      <c r="C117" s="94"/>
      <c r="D117" s="94"/>
      <c r="E117" s="89"/>
      <c r="F117" s="94" t="s">
        <v>56</v>
      </c>
      <c r="G117" s="94"/>
    </row>
  </sheetData>
  <mergeCells count="106">
    <mergeCell ref="C86:F86"/>
    <mergeCell ref="C88:F88"/>
    <mergeCell ref="B49:F49"/>
    <mergeCell ref="B50:F50"/>
    <mergeCell ref="B51:G51"/>
    <mergeCell ref="B52:G52"/>
    <mergeCell ref="B53:G53"/>
    <mergeCell ref="B54:G54"/>
    <mergeCell ref="C71:F71"/>
    <mergeCell ref="C70:F70"/>
    <mergeCell ref="C69:F69"/>
    <mergeCell ref="B48:G48"/>
    <mergeCell ref="C37:F37"/>
    <mergeCell ref="B38:G38"/>
    <mergeCell ref="C39:F39"/>
    <mergeCell ref="C40:F40"/>
    <mergeCell ref="C41:F41"/>
    <mergeCell ref="C42:F42"/>
    <mergeCell ref="C43:F43"/>
    <mergeCell ref="B44:F44"/>
    <mergeCell ref="B45:G45"/>
    <mergeCell ref="B46:F46"/>
    <mergeCell ref="B47:F47"/>
    <mergeCell ref="C23:F23"/>
    <mergeCell ref="C36:F36"/>
    <mergeCell ref="C25:F25"/>
    <mergeCell ref="C26:F26"/>
    <mergeCell ref="C27:F27"/>
    <mergeCell ref="B28:G28"/>
    <mergeCell ref="C29:F29"/>
    <mergeCell ref="C30:F30"/>
    <mergeCell ref="C31:F31"/>
    <mergeCell ref="C32:F32"/>
    <mergeCell ref="C33:F33"/>
    <mergeCell ref="C34:F34"/>
    <mergeCell ref="C35:F35"/>
    <mergeCell ref="C24:F24"/>
    <mergeCell ref="C12:F12"/>
    <mergeCell ref="B1:G1"/>
    <mergeCell ref="B2:G2"/>
    <mergeCell ref="C3:G3"/>
    <mergeCell ref="C4:F4"/>
    <mergeCell ref="C5:F5"/>
    <mergeCell ref="C6:F6"/>
    <mergeCell ref="C7:F7"/>
    <mergeCell ref="C8:F8"/>
    <mergeCell ref="C9:F9"/>
    <mergeCell ref="C10:F10"/>
    <mergeCell ref="C11:F11"/>
    <mergeCell ref="C22:F2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B55:G55"/>
    <mergeCell ref="B56:G56"/>
    <mergeCell ref="B66:G66"/>
    <mergeCell ref="B67:G67"/>
    <mergeCell ref="C68:G68"/>
    <mergeCell ref="C77:F77"/>
    <mergeCell ref="C89:F89"/>
    <mergeCell ref="C90:F90"/>
    <mergeCell ref="C93:F93"/>
    <mergeCell ref="B58:D58"/>
    <mergeCell ref="F58:G58"/>
    <mergeCell ref="B82:G82"/>
    <mergeCell ref="C73:F73"/>
    <mergeCell ref="C74:F74"/>
    <mergeCell ref="C75:F75"/>
    <mergeCell ref="C76:F76"/>
    <mergeCell ref="C72:F72"/>
    <mergeCell ref="C81:F81"/>
    <mergeCell ref="C83:F83"/>
    <mergeCell ref="C84:F84"/>
    <mergeCell ref="C87:F87"/>
    <mergeCell ref="C79:F79"/>
    <mergeCell ref="C80:F80"/>
    <mergeCell ref="C85:F85"/>
    <mergeCell ref="B117:D117"/>
    <mergeCell ref="F117:G117"/>
    <mergeCell ref="B107:F107"/>
    <mergeCell ref="B108:G108"/>
    <mergeCell ref="B109:G109"/>
    <mergeCell ref="B110:G110"/>
    <mergeCell ref="B111:G111"/>
    <mergeCell ref="C92:F92"/>
    <mergeCell ref="C99:F99"/>
    <mergeCell ref="B113:G113"/>
    <mergeCell ref="B114:G114"/>
    <mergeCell ref="B105:G105"/>
    <mergeCell ref="C95:F95"/>
    <mergeCell ref="C96:F96"/>
    <mergeCell ref="C97:F97"/>
    <mergeCell ref="C98:F98"/>
    <mergeCell ref="C100:F100"/>
    <mergeCell ref="B101:F101"/>
    <mergeCell ref="B103:F103"/>
    <mergeCell ref="B104:F104"/>
    <mergeCell ref="B106:F106"/>
    <mergeCell ref="B94:G94"/>
    <mergeCell ref="B102:G10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Q83"/>
  <sheetViews>
    <sheetView workbookViewId="0">
      <selection sqref="A1:XFD1048576"/>
    </sheetView>
  </sheetViews>
  <sheetFormatPr defaultRowHeight="15"/>
  <cols>
    <col min="1" max="1" width="4.5703125" style="1" customWidth="1"/>
    <col min="2" max="2" width="9.140625" style="1"/>
    <col min="3" max="3" width="31.5703125" style="1" customWidth="1"/>
    <col min="4" max="4" width="9.140625" style="1"/>
    <col min="5" max="5" width="0.42578125" style="1" customWidth="1"/>
    <col min="6" max="6" width="9.140625" style="1"/>
    <col min="7" max="7" width="0.140625" style="1" customWidth="1"/>
    <col min="8" max="8" width="9.140625" style="1"/>
    <col min="9" max="9" width="3" style="1" customWidth="1"/>
    <col min="10" max="10" width="0.140625" style="1" customWidth="1"/>
    <col min="11" max="11" width="10.140625" style="1" hidden="1" customWidth="1"/>
    <col min="12" max="12" width="13.5703125" style="1" customWidth="1"/>
    <col min="13" max="13" width="11.7109375" style="1" customWidth="1"/>
    <col min="14" max="14" width="12.42578125" style="1" customWidth="1"/>
    <col min="15" max="16" width="11.5703125" style="1" bestFit="1" customWidth="1"/>
    <col min="17" max="256" width="9.140625" style="1"/>
    <col min="257" max="257" width="4.5703125" style="1" customWidth="1"/>
    <col min="258" max="258" width="9.140625" style="1"/>
    <col min="259" max="259" width="31.5703125" style="1" customWidth="1"/>
    <col min="260" max="260" width="9.140625" style="1"/>
    <col min="261" max="261" width="0.42578125" style="1" customWidth="1"/>
    <col min="262" max="262" width="9.140625" style="1"/>
    <col min="263" max="263" width="0.140625" style="1" customWidth="1"/>
    <col min="264" max="264" width="9.140625" style="1"/>
    <col min="265" max="265" width="3" style="1" customWidth="1"/>
    <col min="266" max="266" width="0.140625" style="1" customWidth="1"/>
    <col min="267" max="267" width="0" style="1" hidden="1" customWidth="1"/>
    <col min="268" max="268" width="13.5703125" style="1" customWidth="1"/>
    <col min="269" max="269" width="11.7109375" style="1" customWidth="1"/>
    <col min="270" max="270" width="12.42578125" style="1" customWidth="1"/>
    <col min="271" max="272" width="11.5703125" style="1" bestFit="1" customWidth="1"/>
    <col min="273" max="512" width="9.140625" style="1"/>
    <col min="513" max="513" width="4.5703125" style="1" customWidth="1"/>
    <col min="514" max="514" width="9.140625" style="1"/>
    <col min="515" max="515" width="31.5703125" style="1" customWidth="1"/>
    <col min="516" max="516" width="9.140625" style="1"/>
    <col min="517" max="517" width="0.42578125" style="1" customWidth="1"/>
    <col min="518" max="518" width="9.140625" style="1"/>
    <col min="519" max="519" width="0.140625" style="1" customWidth="1"/>
    <col min="520" max="520" width="9.140625" style="1"/>
    <col min="521" max="521" width="3" style="1" customWidth="1"/>
    <col min="522" max="522" width="0.140625" style="1" customWidth="1"/>
    <col min="523" max="523" width="0" style="1" hidden="1" customWidth="1"/>
    <col min="524" max="524" width="13.5703125" style="1" customWidth="1"/>
    <col min="525" max="525" width="11.7109375" style="1" customWidth="1"/>
    <col min="526" max="526" width="12.42578125" style="1" customWidth="1"/>
    <col min="527" max="528" width="11.5703125" style="1" bestFit="1" customWidth="1"/>
    <col min="529" max="768" width="9.140625" style="1"/>
    <col min="769" max="769" width="4.5703125" style="1" customWidth="1"/>
    <col min="770" max="770" width="9.140625" style="1"/>
    <col min="771" max="771" width="31.5703125" style="1" customWidth="1"/>
    <col min="772" max="772" width="9.140625" style="1"/>
    <col min="773" max="773" width="0.42578125" style="1" customWidth="1"/>
    <col min="774" max="774" width="9.140625" style="1"/>
    <col min="775" max="775" width="0.140625" style="1" customWidth="1"/>
    <col min="776" max="776" width="9.140625" style="1"/>
    <col min="777" max="777" width="3" style="1" customWidth="1"/>
    <col min="778" max="778" width="0.140625" style="1" customWidth="1"/>
    <col min="779" max="779" width="0" style="1" hidden="1" customWidth="1"/>
    <col min="780" max="780" width="13.5703125" style="1" customWidth="1"/>
    <col min="781" max="781" width="11.7109375" style="1" customWidth="1"/>
    <col min="782" max="782" width="12.42578125" style="1" customWidth="1"/>
    <col min="783" max="784" width="11.5703125" style="1" bestFit="1" customWidth="1"/>
    <col min="785" max="1024" width="9.140625" style="1"/>
    <col min="1025" max="1025" width="4.5703125" style="1" customWidth="1"/>
    <col min="1026" max="1026" width="9.140625" style="1"/>
    <col min="1027" max="1027" width="31.5703125" style="1" customWidth="1"/>
    <col min="1028" max="1028" width="9.140625" style="1"/>
    <col min="1029" max="1029" width="0.42578125" style="1" customWidth="1"/>
    <col min="1030" max="1030" width="9.140625" style="1"/>
    <col min="1031" max="1031" width="0.140625" style="1" customWidth="1"/>
    <col min="1032" max="1032" width="9.140625" style="1"/>
    <col min="1033" max="1033" width="3" style="1" customWidth="1"/>
    <col min="1034" max="1034" width="0.140625" style="1" customWidth="1"/>
    <col min="1035" max="1035" width="0" style="1" hidden="1" customWidth="1"/>
    <col min="1036" max="1036" width="13.5703125" style="1" customWidth="1"/>
    <col min="1037" max="1037" width="11.7109375" style="1" customWidth="1"/>
    <col min="1038" max="1038" width="12.42578125" style="1" customWidth="1"/>
    <col min="1039" max="1040" width="11.5703125" style="1" bestFit="1" customWidth="1"/>
    <col min="1041" max="1280" width="9.140625" style="1"/>
    <col min="1281" max="1281" width="4.5703125" style="1" customWidth="1"/>
    <col min="1282" max="1282" width="9.140625" style="1"/>
    <col min="1283" max="1283" width="31.5703125" style="1" customWidth="1"/>
    <col min="1284" max="1284" width="9.140625" style="1"/>
    <col min="1285" max="1285" width="0.42578125" style="1" customWidth="1"/>
    <col min="1286" max="1286" width="9.140625" style="1"/>
    <col min="1287" max="1287" width="0.140625" style="1" customWidth="1"/>
    <col min="1288" max="1288" width="9.140625" style="1"/>
    <col min="1289" max="1289" width="3" style="1" customWidth="1"/>
    <col min="1290" max="1290" width="0.140625" style="1" customWidth="1"/>
    <col min="1291" max="1291" width="0" style="1" hidden="1" customWidth="1"/>
    <col min="1292" max="1292" width="13.5703125" style="1" customWidth="1"/>
    <col min="1293" max="1293" width="11.7109375" style="1" customWidth="1"/>
    <col min="1294" max="1294" width="12.42578125" style="1" customWidth="1"/>
    <col min="1295" max="1296" width="11.5703125" style="1" bestFit="1" customWidth="1"/>
    <col min="1297" max="1536" width="9.140625" style="1"/>
    <col min="1537" max="1537" width="4.5703125" style="1" customWidth="1"/>
    <col min="1538" max="1538" width="9.140625" style="1"/>
    <col min="1539" max="1539" width="31.5703125" style="1" customWidth="1"/>
    <col min="1540" max="1540" width="9.140625" style="1"/>
    <col min="1541" max="1541" width="0.42578125" style="1" customWidth="1"/>
    <col min="1542" max="1542" width="9.140625" style="1"/>
    <col min="1543" max="1543" width="0.140625" style="1" customWidth="1"/>
    <col min="1544" max="1544" width="9.140625" style="1"/>
    <col min="1545" max="1545" width="3" style="1" customWidth="1"/>
    <col min="1546" max="1546" width="0.140625" style="1" customWidth="1"/>
    <col min="1547" max="1547" width="0" style="1" hidden="1" customWidth="1"/>
    <col min="1548" max="1548" width="13.5703125" style="1" customWidth="1"/>
    <col min="1549" max="1549" width="11.7109375" style="1" customWidth="1"/>
    <col min="1550" max="1550" width="12.42578125" style="1" customWidth="1"/>
    <col min="1551" max="1552" width="11.5703125" style="1" bestFit="1" customWidth="1"/>
    <col min="1553" max="1792" width="9.140625" style="1"/>
    <col min="1793" max="1793" width="4.5703125" style="1" customWidth="1"/>
    <col min="1794" max="1794" width="9.140625" style="1"/>
    <col min="1795" max="1795" width="31.5703125" style="1" customWidth="1"/>
    <col min="1796" max="1796" width="9.140625" style="1"/>
    <col min="1797" max="1797" width="0.42578125" style="1" customWidth="1"/>
    <col min="1798" max="1798" width="9.140625" style="1"/>
    <col min="1799" max="1799" width="0.140625" style="1" customWidth="1"/>
    <col min="1800" max="1800" width="9.140625" style="1"/>
    <col min="1801" max="1801" width="3" style="1" customWidth="1"/>
    <col min="1802" max="1802" width="0.140625" style="1" customWidth="1"/>
    <col min="1803" max="1803" width="0" style="1" hidden="1" customWidth="1"/>
    <col min="1804" max="1804" width="13.5703125" style="1" customWidth="1"/>
    <col min="1805" max="1805" width="11.7109375" style="1" customWidth="1"/>
    <col min="1806" max="1806" width="12.42578125" style="1" customWidth="1"/>
    <col min="1807" max="1808" width="11.5703125" style="1" bestFit="1" customWidth="1"/>
    <col min="1809" max="2048" width="9.140625" style="1"/>
    <col min="2049" max="2049" width="4.5703125" style="1" customWidth="1"/>
    <col min="2050" max="2050" width="9.140625" style="1"/>
    <col min="2051" max="2051" width="31.5703125" style="1" customWidth="1"/>
    <col min="2052" max="2052" width="9.140625" style="1"/>
    <col min="2053" max="2053" width="0.42578125" style="1" customWidth="1"/>
    <col min="2054" max="2054" width="9.140625" style="1"/>
    <col min="2055" max="2055" width="0.140625" style="1" customWidth="1"/>
    <col min="2056" max="2056" width="9.140625" style="1"/>
    <col min="2057" max="2057" width="3" style="1" customWidth="1"/>
    <col min="2058" max="2058" width="0.140625" style="1" customWidth="1"/>
    <col min="2059" max="2059" width="0" style="1" hidden="1" customWidth="1"/>
    <col min="2060" max="2060" width="13.5703125" style="1" customWidth="1"/>
    <col min="2061" max="2061" width="11.7109375" style="1" customWidth="1"/>
    <col min="2062" max="2062" width="12.42578125" style="1" customWidth="1"/>
    <col min="2063" max="2064" width="11.5703125" style="1" bestFit="1" customWidth="1"/>
    <col min="2065" max="2304" width="9.140625" style="1"/>
    <col min="2305" max="2305" width="4.5703125" style="1" customWidth="1"/>
    <col min="2306" max="2306" width="9.140625" style="1"/>
    <col min="2307" max="2307" width="31.5703125" style="1" customWidth="1"/>
    <col min="2308" max="2308" width="9.140625" style="1"/>
    <col min="2309" max="2309" width="0.42578125" style="1" customWidth="1"/>
    <col min="2310" max="2310" width="9.140625" style="1"/>
    <col min="2311" max="2311" width="0.140625" style="1" customWidth="1"/>
    <col min="2312" max="2312" width="9.140625" style="1"/>
    <col min="2313" max="2313" width="3" style="1" customWidth="1"/>
    <col min="2314" max="2314" width="0.140625" style="1" customWidth="1"/>
    <col min="2315" max="2315" width="0" style="1" hidden="1" customWidth="1"/>
    <col min="2316" max="2316" width="13.5703125" style="1" customWidth="1"/>
    <col min="2317" max="2317" width="11.7109375" style="1" customWidth="1"/>
    <col min="2318" max="2318" width="12.42578125" style="1" customWidth="1"/>
    <col min="2319" max="2320" width="11.5703125" style="1" bestFit="1" customWidth="1"/>
    <col min="2321" max="2560" width="9.140625" style="1"/>
    <col min="2561" max="2561" width="4.5703125" style="1" customWidth="1"/>
    <col min="2562" max="2562" width="9.140625" style="1"/>
    <col min="2563" max="2563" width="31.5703125" style="1" customWidth="1"/>
    <col min="2564" max="2564" width="9.140625" style="1"/>
    <col min="2565" max="2565" width="0.42578125" style="1" customWidth="1"/>
    <col min="2566" max="2566" width="9.140625" style="1"/>
    <col min="2567" max="2567" width="0.140625" style="1" customWidth="1"/>
    <col min="2568" max="2568" width="9.140625" style="1"/>
    <col min="2569" max="2569" width="3" style="1" customWidth="1"/>
    <col min="2570" max="2570" width="0.140625" style="1" customWidth="1"/>
    <col min="2571" max="2571" width="0" style="1" hidden="1" customWidth="1"/>
    <col min="2572" max="2572" width="13.5703125" style="1" customWidth="1"/>
    <col min="2573" max="2573" width="11.7109375" style="1" customWidth="1"/>
    <col min="2574" max="2574" width="12.42578125" style="1" customWidth="1"/>
    <col min="2575" max="2576" width="11.5703125" style="1" bestFit="1" customWidth="1"/>
    <col min="2577" max="2816" width="9.140625" style="1"/>
    <col min="2817" max="2817" width="4.5703125" style="1" customWidth="1"/>
    <col min="2818" max="2818" width="9.140625" style="1"/>
    <col min="2819" max="2819" width="31.5703125" style="1" customWidth="1"/>
    <col min="2820" max="2820" width="9.140625" style="1"/>
    <col min="2821" max="2821" width="0.42578125" style="1" customWidth="1"/>
    <col min="2822" max="2822" width="9.140625" style="1"/>
    <col min="2823" max="2823" width="0.140625" style="1" customWidth="1"/>
    <col min="2824" max="2824" width="9.140625" style="1"/>
    <col min="2825" max="2825" width="3" style="1" customWidth="1"/>
    <col min="2826" max="2826" width="0.140625" style="1" customWidth="1"/>
    <col min="2827" max="2827" width="0" style="1" hidden="1" customWidth="1"/>
    <col min="2828" max="2828" width="13.5703125" style="1" customWidth="1"/>
    <col min="2829" max="2829" width="11.7109375" style="1" customWidth="1"/>
    <col min="2830" max="2830" width="12.42578125" style="1" customWidth="1"/>
    <col min="2831" max="2832" width="11.5703125" style="1" bestFit="1" customWidth="1"/>
    <col min="2833" max="3072" width="9.140625" style="1"/>
    <col min="3073" max="3073" width="4.5703125" style="1" customWidth="1"/>
    <col min="3074" max="3074" width="9.140625" style="1"/>
    <col min="3075" max="3075" width="31.5703125" style="1" customWidth="1"/>
    <col min="3076" max="3076" width="9.140625" style="1"/>
    <col min="3077" max="3077" width="0.42578125" style="1" customWidth="1"/>
    <col min="3078" max="3078" width="9.140625" style="1"/>
    <col min="3079" max="3079" width="0.140625" style="1" customWidth="1"/>
    <col min="3080" max="3080" width="9.140625" style="1"/>
    <col min="3081" max="3081" width="3" style="1" customWidth="1"/>
    <col min="3082" max="3082" width="0.140625" style="1" customWidth="1"/>
    <col min="3083" max="3083" width="0" style="1" hidden="1" customWidth="1"/>
    <col min="3084" max="3084" width="13.5703125" style="1" customWidth="1"/>
    <col min="3085" max="3085" width="11.7109375" style="1" customWidth="1"/>
    <col min="3086" max="3086" width="12.42578125" style="1" customWidth="1"/>
    <col min="3087" max="3088" width="11.5703125" style="1" bestFit="1" customWidth="1"/>
    <col min="3089" max="3328" width="9.140625" style="1"/>
    <col min="3329" max="3329" width="4.5703125" style="1" customWidth="1"/>
    <col min="3330" max="3330" width="9.140625" style="1"/>
    <col min="3331" max="3331" width="31.5703125" style="1" customWidth="1"/>
    <col min="3332" max="3332" width="9.140625" style="1"/>
    <col min="3333" max="3333" width="0.42578125" style="1" customWidth="1"/>
    <col min="3334" max="3334" width="9.140625" style="1"/>
    <col min="3335" max="3335" width="0.140625" style="1" customWidth="1"/>
    <col min="3336" max="3336" width="9.140625" style="1"/>
    <col min="3337" max="3337" width="3" style="1" customWidth="1"/>
    <col min="3338" max="3338" width="0.140625" style="1" customWidth="1"/>
    <col min="3339" max="3339" width="0" style="1" hidden="1" customWidth="1"/>
    <col min="3340" max="3340" width="13.5703125" style="1" customWidth="1"/>
    <col min="3341" max="3341" width="11.7109375" style="1" customWidth="1"/>
    <col min="3342" max="3342" width="12.42578125" style="1" customWidth="1"/>
    <col min="3343" max="3344" width="11.5703125" style="1" bestFit="1" customWidth="1"/>
    <col min="3345" max="3584" width="9.140625" style="1"/>
    <col min="3585" max="3585" width="4.5703125" style="1" customWidth="1"/>
    <col min="3586" max="3586" width="9.140625" style="1"/>
    <col min="3587" max="3587" width="31.5703125" style="1" customWidth="1"/>
    <col min="3588" max="3588" width="9.140625" style="1"/>
    <col min="3589" max="3589" width="0.42578125" style="1" customWidth="1"/>
    <col min="3590" max="3590" width="9.140625" style="1"/>
    <col min="3591" max="3591" width="0.140625" style="1" customWidth="1"/>
    <col min="3592" max="3592" width="9.140625" style="1"/>
    <col min="3593" max="3593" width="3" style="1" customWidth="1"/>
    <col min="3594" max="3594" width="0.140625" style="1" customWidth="1"/>
    <col min="3595" max="3595" width="0" style="1" hidden="1" customWidth="1"/>
    <col min="3596" max="3596" width="13.5703125" style="1" customWidth="1"/>
    <col min="3597" max="3597" width="11.7109375" style="1" customWidth="1"/>
    <col min="3598" max="3598" width="12.42578125" style="1" customWidth="1"/>
    <col min="3599" max="3600" width="11.5703125" style="1" bestFit="1" customWidth="1"/>
    <col min="3601" max="3840" width="9.140625" style="1"/>
    <col min="3841" max="3841" width="4.5703125" style="1" customWidth="1"/>
    <col min="3842" max="3842" width="9.140625" style="1"/>
    <col min="3843" max="3843" width="31.5703125" style="1" customWidth="1"/>
    <col min="3844" max="3844" width="9.140625" style="1"/>
    <col min="3845" max="3845" width="0.42578125" style="1" customWidth="1"/>
    <col min="3846" max="3846" width="9.140625" style="1"/>
    <col min="3847" max="3847" width="0.140625" style="1" customWidth="1"/>
    <col min="3848" max="3848" width="9.140625" style="1"/>
    <col min="3849" max="3849" width="3" style="1" customWidth="1"/>
    <col min="3850" max="3850" width="0.140625" style="1" customWidth="1"/>
    <col min="3851" max="3851" width="0" style="1" hidden="1" customWidth="1"/>
    <col min="3852" max="3852" width="13.5703125" style="1" customWidth="1"/>
    <col min="3853" max="3853" width="11.7109375" style="1" customWidth="1"/>
    <col min="3854" max="3854" width="12.42578125" style="1" customWidth="1"/>
    <col min="3855" max="3856" width="11.5703125" style="1" bestFit="1" customWidth="1"/>
    <col min="3857" max="4096" width="9.140625" style="1"/>
    <col min="4097" max="4097" width="4.5703125" style="1" customWidth="1"/>
    <col min="4098" max="4098" width="9.140625" style="1"/>
    <col min="4099" max="4099" width="31.5703125" style="1" customWidth="1"/>
    <col min="4100" max="4100" width="9.140625" style="1"/>
    <col min="4101" max="4101" width="0.42578125" style="1" customWidth="1"/>
    <col min="4102" max="4102" width="9.140625" style="1"/>
    <col min="4103" max="4103" width="0.140625" style="1" customWidth="1"/>
    <col min="4104" max="4104" width="9.140625" style="1"/>
    <col min="4105" max="4105" width="3" style="1" customWidth="1"/>
    <col min="4106" max="4106" width="0.140625" style="1" customWidth="1"/>
    <col min="4107" max="4107" width="0" style="1" hidden="1" customWidth="1"/>
    <col min="4108" max="4108" width="13.5703125" style="1" customWidth="1"/>
    <col min="4109" max="4109" width="11.7109375" style="1" customWidth="1"/>
    <col min="4110" max="4110" width="12.42578125" style="1" customWidth="1"/>
    <col min="4111" max="4112" width="11.5703125" style="1" bestFit="1" customWidth="1"/>
    <col min="4113" max="4352" width="9.140625" style="1"/>
    <col min="4353" max="4353" width="4.5703125" style="1" customWidth="1"/>
    <col min="4354" max="4354" width="9.140625" style="1"/>
    <col min="4355" max="4355" width="31.5703125" style="1" customWidth="1"/>
    <col min="4356" max="4356" width="9.140625" style="1"/>
    <col min="4357" max="4357" width="0.42578125" style="1" customWidth="1"/>
    <col min="4358" max="4358" width="9.140625" style="1"/>
    <col min="4359" max="4359" width="0.140625" style="1" customWidth="1"/>
    <col min="4360" max="4360" width="9.140625" style="1"/>
    <col min="4361" max="4361" width="3" style="1" customWidth="1"/>
    <col min="4362" max="4362" width="0.140625" style="1" customWidth="1"/>
    <col min="4363" max="4363" width="0" style="1" hidden="1" customWidth="1"/>
    <col min="4364" max="4364" width="13.5703125" style="1" customWidth="1"/>
    <col min="4365" max="4365" width="11.7109375" style="1" customWidth="1"/>
    <col min="4366" max="4366" width="12.42578125" style="1" customWidth="1"/>
    <col min="4367" max="4368" width="11.5703125" style="1" bestFit="1" customWidth="1"/>
    <col min="4369" max="4608" width="9.140625" style="1"/>
    <col min="4609" max="4609" width="4.5703125" style="1" customWidth="1"/>
    <col min="4610" max="4610" width="9.140625" style="1"/>
    <col min="4611" max="4611" width="31.5703125" style="1" customWidth="1"/>
    <col min="4612" max="4612" width="9.140625" style="1"/>
    <col min="4613" max="4613" width="0.42578125" style="1" customWidth="1"/>
    <col min="4614" max="4614" width="9.140625" style="1"/>
    <col min="4615" max="4615" width="0.140625" style="1" customWidth="1"/>
    <col min="4616" max="4616" width="9.140625" style="1"/>
    <col min="4617" max="4617" width="3" style="1" customWidth="1"/>
    <col min="4618" max="4618" width="0.140625" style="1" customWidth="1"/>
    <col min="4619" max="4619" width="0" style="1" hidden="1" customWidth="1"/>
    <col min="4620" max="4620" width="13.5703125" style="1" customWidth="1"/>
    <col min="4621" max="4621" width="11.7109375" style="1" customWidth="1"/>
    <col min="4622" max="4622" width="12.42578125" style="1" customWidth="1"/>
    <col min="4623" max="4624" width="11.5703125" style="1" bestFit="1" customWidth="1"/>
    <col min="4625" max="4864" width="9.140625" style="1"/>
    <col min="4865" max="4865" width="4.5703125" style="1" customWidth="1"/>
    <col min="4866" max="4866" width="9.140625" style="1"/>
    <col min="4867" max="4867" width="31.5703125" style="1" customWidth="1"/>
    <col min="4868" max="4868" width="9.140625" style="1"/>
    <col min="4869" max="4869" width="0.42578125" style="1" customWidth="1"/>
    <col min="4870" max="4870" width="9.140625" style="1"/>
    <col min="4871" max="4871" width="0.140625" style="1" customWidth="1"/>
    <col min="4872" max="4872" width="9.140625" style="1"/>
    <col min="4873" max="4873" width="3" style="1" customWidth="1"/>
    <col min="4874" max="4874" width="0.140625" style="1" customWidth="1"/>
    <col min="4875" max="4875" width="0" style="1" hidden="1" customWidth="1"/>
    <col min="4876" max="4876" width="13.5703125" style="1" customWidth="1"/>
    <col min="4877" max="4877" width="11.7109375" style="1" customWidth="1"/>
    <col min="4878" max="4878" width="12.42578125" style="1" customWidth="1"/>
    <col min="4879" max="4880" width="11.5703125" style="1" bestFit="1" customWidth="1"/>
    <col min="4881" max="5120" width="9.140625" style="1"/>
    <col min="5121" max="5121" width="4.5703125" style="1" customWidth="1"/>
    <col min="5122" max="5122" width="9.140625" style="1"/>
    <col min="5123" max="5123" width="31.5703125" style="1" customWidth="1"/>
    <col min="5124" max="5124" width="9.140625" style="1"/>
    <col min="5125" max="5125" width="0.42578125" style="1" customWidth="1"/>
    <col min="5126" max="5126" width="9.140625" style="1"/>
    <col min="5127" max="5127" width="0.140625" style="1" customWidth="1"/>
    <col min="5128" max="5128" width="9.140625" style="1"/>
    <col min="5129" max="5129" width="3" style="1" customWidth="1"/>
    <col min="5130" max="5130" width="0.140625" style="1" customWidth="1"/>
    <col min="5131" max="5131" width="0" style="1" hidden="1" customWidth="1"/>
    <col min="5132" max="5132" width="13.5703125" style="1" customWidth="1"/>
    <col min="5133" max="5133" width="11.7109375" style="1" customWidth="1"/>
    <col min="5134" max="5134" width="12.42578125" style="1" customWidth="1"/>
    <col min="5135" max="5136" width="11.5703125" style="1" bestFit="1" customWidth="1"/>
    <col min="5137" max="5376" width="9.140625" style="1"/>
    <col min="5377" max="5377" width="4.5703125" style="1" customWidth="1"/>
    <col min="5378" max="5378" width="9.140625" style="1"/>
    <col min="5379" max="5379" width="31.5703125" style="1" customWidth="1"/>
    <col min="5380" max="5380" width="9.140625" style="1"/>
    <col min="5381" max="5381" width="0.42578125" style="1" customWidth="1"/>
    <col min="5382" max="5382" width="9.140625" style="1"/>
    <col min="5383" max="5383" width="0.140625" style="1" customWidth="1"/>
    <col min="5384" max="5384" width="9.140625" style="1"/>
    <col min="5385" max="5385" width="3" style="1" customWidth="1"/>
    <col min="5386" max="5386" width="0.140625" style="1" customWidth="1"/>
    <col min="5387" max="5387" width="0" style="1" hidden="1" customWidth="1"/>
    <col min="5388" max="5388" width="13.5703125" style="1" customWidth="1"/>
    <col min="5389" max="5389" width="11.7109375" style="1" customWidth="1"/>
    <col min="5390" max="5390" width="12.42578125" style="1" customWidth="1"/>
    <col min="5391" max="5392" width="11.5703125" style="1" bestFit="1" customWidth="1"/>
    <col min="5393" max="5632" width="9.140625" style="1"/>
    <col min="5633" max="5633" width="4.5703125" style="1" customWidth="1"/>
    <col min="5634" max="5634" width="9.140625" style="1"/>
    <col min="5635" max="5635" width="31.5703125" style="1" customWidth="1"/>
    <col min="5636" max="5636" width="9.140625" style="1"/>
    <col min="5637" max="5637" width="0.42578125" style="1" customWidth="1"/>
    <col min="5638" max="5638" width="9.140625" style="1"/>
    <col min="5639" max="5639" width="0.140625" style="1" customWidth="1"/>
    <col min="5640" max="5640" width="9.140625" style="1"/>
    <col min="5641" max="5641" width="3" style="1" customWidth="1"/>
    <col min="5642" max="5642" width="0.140625" style="1" customWidth="1"/>
    <col min="5643" max="5643" width="0" style="1" hidden="1" customWidth="1"/>
    <col min="5644" max="5644" width="13.5703125" style="1" customWidth="1"/>
    <col min="5645" max="5645" width="11.7109375" style="1" customWidth="1"/>
    <col min="5646" max="5646" width="12.42578125" style="1" customWidth="1"/>
    <col min="5647" max="5648" width="11.5703125" style="1" bestFit="1" customWidth="1"/>
    <col min="5649" max="5888" width="9.140625" style="1"/>
    <col min="5889" max="5889" width="4.5703125" style="1" customWidth="1"/>
    <col min="5890" max="5890" width="9.140625" style="1"/>
    <col min="5891" max="5891" width="31.5703125" style="1" customWidth="1"/>
    <col min="5892" max="5892" width="9.140625" style="1"/>
    <col min="5893" max="5893" width="0.42578125" style="1" customWidth="1"/>
    <col min="5894" max="5894" width="9.140625" style="1"/>
    <col min="5895" max="5895" width="0.140625" style="1" customWidth="1"/>
    <col min="5896" max="5896" width="9.140625" style="1"/>
    <col min="5897" max="5897" width="3" style="1" customWidth="1"/>
    <col min="5898" max="5898" width="0.140625" style="1" customWidth="1"/>
    <col min="5899" max="5899" width="0" style="1" hidden="1" customWidth="1"/>
    <col min="5900" max="5900" width="13.5703125" style="1" customWidth="1"/>
    <col min="5901" max="5901" width="11.7109375" style="1" customWidth="1"/>
    <col min="5902" max="5902" width="12.42578125" style="1" customWidth="1"/>
    <col min="5903" max="5904" width="11.5703125" style="1" bestFit="1" customWidth="1"/>
    <col min="5905" max="6144" width="9.140625" style="1"/>
    <col min="6145" max="6145" width="4.5703125" style="1" customWidth="1"/>
    <col min="6146" max="6146" width="9.140625" style="1"/>
    <col min="6147" max="6147" width="31.5703125" style="1" customWidth="1"/>
    <col min="6148" max="6148" width="9.140625" style="1"/>
    <col min="6149" max="6149" width="0.42578125" style="1" customWidth="1"/>
    <col min="6150" max="6150" width="9.140625" style="1"/>
    <col min="6151" max="6151" width="0.140625" style="1" customWidth="1"/>
    <col min="6152" max="6152" width="9.140625" style="1"/>
    <col min="6153" max="6153" width="3" style="1" customWidth="1"/>
    <col min="6154" max="6154" width="0.140625" style="1" customWidth="1"/>
    <col min="6155" max="6155" width="0" style="1" hidden="1" customWidth="1"/>
    <col min="6156" max="6156" width="13.5703125" style="1" customWidth="1"/>
    <col min="6157" max="6157" width="11.7109375" style="1" customWidth="1"/>
    <col min="6158" max="6158" width="12.42578125" style="1" customWidth="1"/>
    <col min="6159" max="6160" width="11.5703125" style="1" bestFit="1" customWidth="1"/>
    <col min="6161" max="6400" width="9.140625" style="1"/>
    <col min="6401" max="6401" width="4.5703125" style="1" customWidth="1"/>
    <col min="6402" max="6402" width="9.140625" style="1"/>
    <col min="6403" max="6403" width="31.5703125" style="1" customWidth="1"/>
    <col min="6404" max="6404" width="9.140625" style="1"/>
    <col min="6405" max="6405" width="0.42578125" style="1" customWidth="1"/>
    <col min="6406" max="6406" width="9.140625" style="1"/>
    <col min="6407" max="6407" width="0.140625" style="1" customWidth="1"/>
    <col min="6408" max="6408" width="9.140625" style="1"/>
    <col min="6409" max="6409" width="3" style="1" customWidth="1"/>
    <col min="6410" max="6410" width="0.140625" style="1" customWidth="1"/>
    <col min="6411" max="6411" width="0" style="1" hidden="1" customWidth="1"/>
    <col min="6412" max="6412" width="13.5703125" style="1" customWidth="1"/>
    <col min="6413" max="6413" width="11.7109375" style="1" customWidth="1"/>
    <col min="6414" max="6414" width="12.42578125" style="1" customWidth="1"/>
    <col min="6415" max="6416" width="11.5703125" style="1" bestFit="1" customWidth="1"/>
    <col min="6417" max="6656" width="9.140625" style="1"/>
    <col min="6657" max="6657" width="4.5703125" style="1" customWidth="1"/>
    <col min="6658" max="6658" width="9.140625" style="1"/>
    <col min="6659" max="6659" width="31.5703125" style="1" customWidth="1"/>
    <col min="6660" max="6660" width="9.140625" style="1"/>
    <col min="6661" max="6661" width="0.42578125" style="1" customWidth="1"/>
    <col min="6662" max="6662" width="9.140625" style="1"/>
    <col min="6663" max="6663" width="0.140625" style="1" customWidth="1"/>
    <col min="6664" max="6664" width="9.140625" style="1"/>
    <col min="6665" max="6665" width="3" style="1" customWidth="1"/>
    <col min="6666" max="6666" width="0.140625" style="1" customWidth="1"/>
    <col min="6667" max="6667" width="0" style="1" hidden="1" customWidth="1"/>
    <col min="6668" max="6668" width="13.5703125" style="1" customWidth="1"/>
    <col min="6669" max="6669" width="11.7109375" style="1" customWidth="1"/>
    <col min="6670" max="6670" width="12.42578125" style="1" customWidth="1"/>
    <col min="6671" max="6672" width="11.5703125" style="1" bestFit="1" customWidth="1"/>
    <col min="6673" max="6912" width="9.140625" style="1"/>
    <col min="6913" max="6913" width="4.5703125" style="1" customWidth="1"/>
    <col min="6914" max="6914" width="9.140625" style="1"/>
    <col min="6915" max="6915" width="31.5703125" style="1" customWidth="1"/>
    <col min="6916" max="6916" width="9.140625" style="1"/>
    <col min="6917" max="6917" width="0.42578125" style="1" customWidth="1"/>
    <col min="6918" max="6918" width="9.140625" style="1"/>
    <col min="6919" max="6919" width="0.140625" style="1" customWidth="1"/>
    <col min="6920" max="6920" width="9.140625" style="1"/>
    <col min="6921" max="6921" width="3" style="1" customWidth="1"/>
    <col min="6922" max="6922" width="0.140625" style="1" customWidth="1"/>
    <col min="6923" max="6923" width="0" style="1" hidden="1" customWidth="1"/>
    <col min="6924" max="6924" width="13.5703125" style="1" customWidth="1"/>
    <col min="6925" max="6925" width="11.7109375" style="1" customWidth="1"/>
    <col min="6926" max="6926" width="12.42578125" style="1" customWidth="1"/>
    <col min="6927" max="6928" width="11.5703125" style="1" bestFit="1" customWidth="1"/>
    <col min="6929" max="7168" width="9.140625" style="1"/>
    <col min="7169" max="7169" width="4.5703125" style="1" customWidth="1"/>
    <col min="7170" max="7170" width="9.140625" style="1"/>
    <col min="7171" max="7171" width="31.5703125" style="1" customWidth="1"/>
    <col min="7172" max="7172" width="9.140625" style="1"/>
    <col min="7173" max="7173" width="0.42578125" style="1" customWidth="1"/>
    <col min="7174" max="7174" width="9.140625" style="1"/>
    <col min="7175" max="7175" width="0.140625" style="1" customWidth="1"/>
    <col min="7176" max="7176" width="9.140625" style="1"/>
    <col min="7177" max="7177" width="3" style="1" customWidth="1"/>
    <col min="7178" max="7178" width="0.140625" style="1" customWidth="1"/>
    <col min="7179" max="7179" width="0" style="1" hidden="1" customWidth="1"/>
    <col min="7180" max="7180" width="13.5703125" style="1" customWidth="1"/>
    <col min="7181" max="7181" width="11.7109375" style="1" customWidth="1"/>
    <col min="7182" max="7182" width="12.42578125" style="1" customWidth="1"/>
    <col min="7183" max="7184" width="11.5703125" style="1" bestFit="1" customWidth="1"/>
    <col min="7185" max="7424" width="9.140625" style="1"/>
    <col min="7425" max="7425" width="4.5703125" style="1" customWidth="1"/>
    <col min="7426" max="7426" width="9.140625" style="1"/>
    <col min="7427" max="7427" width="31.5703125" style="1" customWidth="1"/>
    <col min="7428" max="7428" width="9.140625" style="1"/>
    <col min="7429" max="7429" width="0.42578125" style="1" customWidth="1"/>
    <col min="7430" max="7430" width="9.140625" style="1"/>
    <col min="7431" max="7431" width="0.140625" style="1" customWidth="1"/>
    <col min="7432" max="7432" width="9.140625" style="1"/>
    <col min="7433" max="7433" width="3" style="1" customWidth="1"/>
    <col min="7434" max="7434" width="0.140625" style="1" customWidth="1"/>
    <col min="7435" max="7435" width="0" style="1" hidden="1" customWidth="1"/>
    <col min="7436" max="7436" width="13.5703125" style="1" customWidth="1"/>
    <col min="7437" max="7437" width="11.7109375" style="1" customWidth="1"/>
    <col min="7438" max="7438" width="12.42578125" style="1" customWidth="1"/>
    <col min="7439" max="7440" width="11.5703125" style="1" bestFit="1" customWidth="1"/>
    <col min="7441" max="7680" width="9.140625" style="1"/>
    <col min="7681" max="7681" width="4.5703125" style="1" customWidth="1"/>
    <col min="7682" max="7682" width="9.140625" style="1"/>
    <col min="7683" max="7683" width="31.5703125" style="1" customWidth="1"/>
    <col min="7684" max="7684" width="9.140625" style="1"/>
    <col min="7685" max="7685" width="0.42578125" style="1" customWidth="1"/>
    <col min="7686" max="7686" width="9.140625" style="1"/>
    <col min="7687" max="7687" width="0.140625" style="1" customWidth="1"/>
    <col min="7688" max="7688" width="9.140625" style="1"/>
    <col min="7689" max="7689" width="3" style="1" customWidth="1"/>
    <col min="7690" max="7690" width="0.140625" style="1" customWidth="1"/>
    <col min="7691" max="7691" width="0" style="1" hidden="1" customWidth="1"/>
    <col min="7692" max="7692" width="13.5703125" style="1" customWidth="1"/>
    <col min="7693" max="7693" width="11.7109375" style="1" customWidth="1"/>
    <col min="7694" max="7694" width="12.42578125" style="1" customWidth="1"/>
    <col min="7695" max="7696" width="11.5703125" style="1" bestFit="1" customWidth="1"/>
    <col min="7697" max="7936" width="9.140625" style="1"/>
    <col min="7937" max="7937" width="4.5703125" style="1" customWidth="1"/>
    <col min="7938" max="7938" width="9.140625" style="1"/>
    <col min="7939" max="7939" width="31.5703125" style="1" customWidth="1"/>
    <col min="7940" max="7940" width="9.140625" style="1"/>
    <col min="7941" max="7941" width="0.42578125" style="1" customWidth="1"/>
    <col min="7942" max="7942" width="9.140625" style="1"/>
    <col min="7943" max="7943" width="0.140625" style="1" customWidth="1"/>
    <col min="7944" max="7944" width="9.140625" style="1"/>
    <col min="7945" max="7945" width="3" style="1" customWidth="1"/>
    <col min="7946" max="7946" width="0.140625" style="1" customWidth="1"/>
    <col min="7947" max="7947" width="0" style="1" hidden="1" customWidth="1"/>
    <col min="7948" max="7948" width="13.5703125" style="1" customWidth="1"/>
    <col min="7949" max="7949" width="11.7109375" style="1" customWidth="1"/>
    <col min="7950" max="7950" width="12.42578125" style="1" customWidth="1"/>
    <col min="7951" max="7952" width="11.5703125" style="1" bestFit="1" customWidth="1"/>
    <col min="7953" max="8192" width="9.140625" style="1"/>
    <col min="8193" max="8193" width="4.5703125" style="1" customWidth="1"/>
    <col min="8194" max="8194" width="9.140625" style="1"/>
    <col min="8195" max="8195" width="31.5703125" style="1" customWidth="1"/>
    <col min="8196" max="8196" width="9.140625" style="1"/>
    <col min="8197" max="8197" width="0.42578125" style="1" customWidth="1"/>
    <col min="8198" max="8198" width="9.140625" style="1"/>
    <col min="8199" max="8199" width="0.140625" style="1" customWidth="1"/>
    <col min="8200" max="8200" width="9.140625" style="1"/>
    <col min="8201" max="8201" width="3" style="1" customWidth="1"/>
    <col min="8202" max="8202" width="0.140625" style="1" customWidth="1"/>
    <col min="8203" max="8203" width="0" style="1" hidden="1" customWidth="1"/>
    <col min="8204" max="8204" width="13.5703125" style="1" customWidth="1"/>
    <col min="8205" max="8205" width="11.7109375" style="1" customWidth="1"/>
    <col min="8206" max="8206" width="12.42578125" style="1" customWidth="1"/>
    <col min="8207" max="8208" width="11.5703125" style="1" bestFit="1" customWidth="1"/>
    <col min="8209" max="8448" width="9.140625" style="1"/>
    <col min="8449" max="8449" width="4.5703125" style="1" customWidth="1"/>
    <col min="8450" max="8450" width="9.140625" style="1"/>
    <col min="8451" max="8451" width="31.5703125" style="1" customWidth="1"/>
    <col min="8452" max="8452" width="9.140625" style="1"/>
    <col min="8453" max="8453" width="0.42578125" style="1" customWidth="1"/>
    <col min="8454" max="8454" width="9.140625" style="1"/>
    <col min="8455" max="8455" width="0.140625" style="1" customWidth="1"/>
    <col min="8456" max="8456" width="9.140625" style="1"/>
    <col min="8457" max="8457" width="3" style="1" customWidth="1"/>
    <col min="8458" max="8458" width="0.140625" style="1" customWidth="1"/>
    <col min="8459" max="8459" width="0" style="1" hidden="1" customWidth="1"/>
    <col min="8460" max="8460" width="13.5703125" style="1" customWidth="1"/>
    <col min="8461" max="8461" width="11.7109375" style="1" customWidth="1"/>
    <col min="8462" max="8462" width="12.42578125" style="1" customWidth="1"/>
    <col min="8463" max="8464" width="11.5703125" style="1" bestFit="1" customWidth="1"/>
    <col min="8465" max="8704" width="9.140625" style="1"/>
    <col min="8705" max="8705" width="4.5703125" style="1" customWidth="1"/>
    <col min="8706" max="8706" width="9.140625" style="1"/>
    <col min="8707" max="8707" width="31.5703125" style="1" customWidth="1"/>
    <col min="8708" max="8708" width="9.140625" style="1"/>
    <col min="8709" max="8709" width="0.42578125" style="1" customWidth="1"/>
    <col min="8710" max="8710" width="9.140625" style="1"/>
    <col min="8711" max="8711" width="0.140625" style="1" customWidth="1"/>
    <col min="8712" max="8712" width="9.140625" style="1"/>
    <col min="8713" max="8713" width="3" style="1" customWidth="1"/>
    <col min="8714" max="8714" width="0.140625" style="1" customWidth="1"/>
    <col min="8715" max="8715" width="0" style="1" hidden="1" customWidth="1"/>
    <col min="8716" max="8716" width="13.5703125" style="1" customWidth="1"/>
    <col min="8717" max="8717" width="11.7109375" style="1" customWidth="1"/>
    <col min="8718" max="8718" width="12.42578125" style="1" customWidth="1"/>
    <col min="8719" max="8720" width="11.5703125" style="1" bestFit="1" customWidth="1"/>
    <col min="8721" max="8960" width="9.140625" style="1"/>
    <col min="8961" max="8961" width="4.5703125" style="1" customWidth="1"/>
    <col min="8962" max="8962" width="9.140625" style="1"/>
    <col min="8963" max="8963" width="31.5703125" style="1" customWidth="1"/>
    <col min="8964" max="8964" width="9.140625" style="1"/>
    <col min="8965" max="8965" width="0.42578125" style="1" customWidth="1"/>
    <col min="8966" max="8966" width="9.140625" style="1"/>
    <col min="8967" max="8967" width="0.140625" style="1" customWidth="1"/>
    <col min="8968" max="8968" width="9.140625" style="1"/>
    <col min="8969" max="8969" width="3" style="1" customWidth="1"/>
    <col min="8970" max="8970" width="0.140625" style="1" customWidth="1"/>
    <col min="8971" max="8971" width="0" style="1" hidden="1" customWidth="1"/>
    <col min="8972" max="8972" width="13.5703125" style="1" customWidth="1"/>
    <col min="8973" max="8973" width="11.7109375" style="1" customWidth="1"/>
    <col min="8974" max="8974" width="12.42578125" style="1" customWidth="1"/>
    <col min="8975" max="8976" width="11.5703125" style="1" bestFit="1" customWidth="1"/>
    <col min="8977" max="9216" width="9.140625" style="1"/>
    <col min="9217" max="9217" width="4.5703125" style="1" customWidth="1"/>
    <col min="9218" max="9218" width="9.140625" style="1"/>
    <col min="9219" max="9219" width="31.5703125" style="1" customWidth="1"/>
    <col min="9220" max="9220" width="9.140625" style="1"/>
    <col min="9221" max="9221" width="0.42578125" style="1" customWidth="1"/>
    <col min="9222" max="9222" width="9.140625" style="1"/>
    <col min="9223" max="9223" width="0.140625" style="1" customWidth="1"/>
    <col min="9224" max="9224" width="9.140625" style="1"/>
    <col min="9225" max="9225" width="3" style="1" customWidth="1"/>
    <col min="9226" max="9226" width="0.140625" style="1" customWidth="1"/>
    <col min="9227" max="9227" width="0" style="1" hidden="1" customWidth="1"/>
    <col min="9228" max="9228" width="13.5703125" style="1" customWidth="1"/>
    <col min="9229" max="9229" width="11.7109375" style="1" customWidth="1"/>
    <col min="9230" max="9230" width="12.42578125" style="1" customWidth="1"/>
    <col min="9231" max="9232" width="11.5703125" style="1" bestFit="1" customWidth="1"/>
    <col min="9233" max="9472" width="9.140625" style="1"/>
    <col min="9473" max="9473" width="4.5703125" style="1" customWidth="1"/>
    <col min="9474" max="9474" width="9.140625" style="1"/>
    <col min="9475" max="9475" width="31.5703125" style="1" customWidth="1"/>
    <col min="9476" max="9476" width="9.140625" style="1"/>
    <col min="9477" max="9477" width="0.42578125" style="1" customWidth="1"/>
    <col min="9478" max="9478" width="9.140625" style="1"/>
    <col min="9479" max="9479" width="0.140625" style="1" customWidth="1"/>
    <col min="9480" max="9480" width="9.140625" style="1"/>
    <col min="9481" max="9481" width="3" style="1" customWidth="1"/>
    <col min="9482" max="9482" width="0.140625" style="1" customWidth="1"/>
    <col min="9483" max="9483" width="0" style="1" hidden="1" customWidth="1"/>
    <col min="9484" max="9484" width="13.5703125" style="1" customWidth="1"/>
    <col min="9485" max="9485" width="11.7109375" style="1" customWidth="1"/>
    <col min="9486" max="9486" width="12.42578125" style="1" customWidth="1"/>
    <col min="9487" max="9488" width="11.5703125" style="1" bestFit="1" customWidth="1"/>
    <col min="9489" max="9728" width="9.140625" style="1"/>
    <col min="9729" max="9729" width="4.5703125" style="1" customWidth="1"/>
    <col min="9730" max="9730" width="9.140625" style="1"/>
    <col min="9731" max="9731" width="31.5703125" style="1" customWidth="1"/>
    <col min="9732" max="9732" width="9.140625" style="1"/>
    <col min="9733" max="9733" width="0.42578125" style="1" customWidth="1"/>
    <col min="9734" max="9734" width="9.140625" style="1"/>
    <col min="9735" max="9735" width="0.140625" style="1" customWidth="1"/>
    <col min="9736" max="9736" width="9.140625" style="1"/>
    <col min="9737" max="9737" width="3" style="1" customWidth="1"/>
    <col min="9738" max="9738" width="0.140625" style="1" customWidth="1"/>
    <col min="9739" max="9739" width="0" style="1" hidden="1" customWidth="1"/>
    <col min="9740" max="9740" width="13.5703125" style="1" customWidth="1"/>
    <col min="9741" max="9741" width="11.7109375" style="1" customWidth="1"/>
    <col min="9742" max="9742" width="12.42578125" style="1" customWidth="1"/>
    <col min="9743" max="9744" width="11.5703125" style="1" bestFit="1" customWidth="1"/>
    <col min="9745" max="9984" width="9.140625" style="1"/>
    <col min="9985" max="9985" width="4.5703125" style="1" customWidth="1"/>
    <col min="9986" max="9986" width="9.140625" style="1"/>
    <col min="9987" max="9987" width="31.5703125" style="1" customWidth="1"/>
    <col min="9988" max="9988" width="9.140625" style="1"/>
    <col min="9989" max="9989" width="0.42578125" style="1" customWidth="1"/>
    <col min="9990" max="9990" width="9.140625" style="1"/>
    <col min="9991" max="9991" width="0.140625" style="1" customWidth="1"/>
    <col min="9992" max="9992" width="9.140625" style="1"/>
    <col min="9993" max="9993" width="3" style="1" customWidth="1"/>
    <col min="9994" max="9994" width="0.140625" style="1" customWidth="1"/>
    <col min="9995" max="9995" width="0" style="1" hidden="1" customWidth="1"/>
    <col min="9996" max="9996" width="13.5703125" style="1" customWidth="1"/>
    <col min="9997" max="9997" width="11.7109375" style="1" customWidth="1"/>
    <col min="9998" max="9998" width="12.42578125" style="1" customWidth="1"/>
    <col min="9999" max="10000" width="11.5703125" style="1" bestFit="1" customWidth="1"/>
    <col min="10001" max="10240" width="9.140625" style="1"/>
    <col min="10241" max="10241" width="4.5703125" style="1" customWidth="1"/>
    <col min="10242" max="10242" width="9.140625" style="1"/>
    <col min="10243" max="10243" width="31.5703125" style="1" customWidth="1"/>
    <col min="10244" max="10244" width="9.140625" style="1"/>
    <col min="10245" max="10245" width="0.42578125" style="1" customWidth="1"/>
    <col min="10246" max="10246" width="9.140625" style="1"/>
    <col min="10247" max="10247" width="0.140625" style="1" customWidth="1"/>
    <col min="10248" max="10248" width="9.140625" style="1"/>
    <col min="10249" max="10249" width="3" style="1" customWidth="1"/>
    <col min="10250" max="10250" width="0.140625" style="1" customWidth="1"/>
    <col min="10251" max="10251" width="0" style="1" hidden="1" customWidth="1"/>
    <col min="10252" max="10252" width="13.5703125" style="1" customWidth="1"/>
    <col min="10253" max="10253" width="11.7109375" style="1" customWidth="1"/>
    <col min="10254" max="10254" width="12.42578125" style="1" customWidth="1"/>
    <col min="10255" max="10256" width="11.5703125" style="1" bestFit="1" customWidth="1"/>
    <col min="10257" max="10496" width="9.140625" style="1"/>
    <col min="10497" max="10497" width="4.5703125" style="1" customWidth="1"/>
    <col min="10498" max="10498" width="9.140625" style="1"/>
    <col min="10499" max="10499" width="31.5703125" style="1" customWidth="1"/>
    <col min="10500" max="10500" width="9.140625" style="1"/>
    <col min="10501" max="10501" width="0.42578125" style="1" customWidth="1"/>
    <col min="10502" max="10502" width="9.140625" style="1"/>
    <col min="10503" max="10503" width="0.140625" style="1" customWidth="1"/>
    <col min="10504" max="10504" width="9.140625" style="1"/>
    <col min="10505" max="10505" width="3" style="1" customWidth="1"/>
    <col min="10506" max="10506" width="0.140625" style="1" customWidth="1"/>
    <col min="10507" max="10507" width="0" style="1" hidden="1" customWidth="1"/>
    <col min="10508" max="10508" width="13.5703125" style="1" customWidth="1"/>
    <col min="10509" max="10509" width="11.7109375" style="1" customWidth="1"/>
    <col min="10510" max="10510" width="12.42578125" style="1" customWidth="1"/>
    <col min="10511" max="10512" width="11.5703125" style="1" bestFit="1" customWidth="1"/>
    <col min="10513" max="10752" width="9.140625" style="1"/>
    <col min="10753" max="10753" width="4.5703125" style="1" customWidth="1"/>
    <col min="10754" max="10754" width="9.140625" style="1"/>
    <col min="10755" max="10755" width="31.5703125" style="1" customWidth="1"/>
    <col min="10756" max="10756" width="9.140625" style="1"/>
    <col min="10757" max="10757" width="0.42578125" style="1" customWidth="1"/>
    <col min="10758" max="10758" width="9.140625" style="1"/>
    <col min="10759" max="10759" width="0.140625" style="1" customWidth="1"/>
    <col min="10760" max="10760" width="9.140625" style="1"/>
    <col min="10761" max="10761" width="3" style="1" customWidth="1"/>
    <col min="10762" max="10762" width="0.140625" style="1" customWidth="1"/>
    <col min="10763" max="10763" width="0" style="1" hidden="1" customWidth="1"/>
    <col min="10764" max="10764" width="13.5703125" style="1" customWidth="1"/>
    <col min="10765" max="10765" width="11.7109375" style="1" customWidth="1"/>
    <col min="10766" max="10766" width="12.42578125" style="1" customWidth="1"/>
    <col min="10767" max="10768" width="11.5703125" style="1" bestFit="1" customWidth="1"/>
    <col min="10769" max="11008" width="9.140625" style="1"/>
    <col min="11009" max="11009" width="4.5703125" style="1" customWidth="1"/>
    <col min="11010" max="11010" width="9.140625" style="1"/>
    <col min="11011" max="11011" width="31.5703125" style="1" customWidth="1"/>
    <col min="11012" max="11012" width="9.140625" style="1"/>
    <col min="11013" max="11013" width="0.42578125" style="1" customWidth="1"/>
    <col min="11014" max="11014" width="9.140625" style="1"/>
    <col min="11015" max="11015" width="0.140625" style="1" customWidth="1"/>
    <col min="11016" max="11016" width="9.140625" style="1"/>
    <col min="11017" max="11017" width="3" style="1" customWidth="1"/>
    <col min="11018" max="11018" width="0.140625" style="1" customWidth="1"/>
    <col min="11019" max="11019" width="0" style="1" hidden="1" customWidth="1"/>
    <col min="11020" max="11020" width="13.5703125" style="1" customWidth="1"/>
    <col min="11021" max="11021" width="11.7109375" style="1" customWidth="1"/>
    <col min="11022" max="11022" width="12.42578125" style="1" customWidth="1"/>
    <col min="11023" max="11024" width="11.5703125" style="1" bestFit="1" customWidth="1"/>
    <col min="11025" max="11264" width="9.140625" style="1"/>
    <col min="11265" max="11265" width="4.5703125" style="1" customWidth="1"/>
    <col min="11266" max="11266" width="9.140625" style="1"/>
    <col min="11267" max="11267" width="31.5703125" style="1" customWidth="1"/>
    <col min="11268" max="11268" width="9.140625" style="1"/>
    <col min="11269" max="11269" width="0.42578125" style="1" customWidth="1"/>
    <col min="11270" max="11270" width="9.140625" style="1"/>
    <col min="11271" max="11271" width="0.140625" style="1" customWidth="1"/>
    <col min="11272" max="11272" width="9.140625" style="1"/>
    <col min="11273" max="11273" width="3" style="1" customWidth="1"/>
    <col min="11274" max="11274" width="0.140625" style="1" customWidth="1"/>
    <col min="11275" max="11275" width="0" style="1" hidden="1" customWidth="1"/>
    <col min="11276" max="11276" width="13.5703125" style="1" customWidth="1"/>
    <col min="11277" max="11277" width="11.7109375" style="1" customWidth="1"/>
    <col min="11278" max="11278" width="12.42578125" style="1" customWidth="1"/>
    <col min="11279" max="11280" width="11.5703125" style="1" bestFit="1" customWidth="1"/>
    <col min="11281" max="11520" width="9.140625" style="1"/>
    <col min="11521" max="11521" width="4.5703125" style="1" customWidth="1"/>
    <col min="11522" max="11522" width="9.140625" style="1"/>
    <col min="11523" max="11523" width="31.5703125" style="1" customWidth="1"/>
    <col min="11524" max="11524" width="9.140625" style="1"/>
    <col min="11525" max="11525" width="0.42578125" style="1" customWidth="1"/>
    <col min="11526" max="11526" width="9.140625" style="1"/>
    <col min="11527" max="11527" width="0.140625" style="1" customWidth="1"/>
    <col min="11528" max="11528" width="9.140625" style="1"/>
    <col min="11529" max="11529" width="3" style="1" customWidth="1"/>
    <col min="11530" max="11530" width="0.140625" style="1" customWidth="1"/>
    <col min="11531" max="11531" width="0" style="1" hidden="1" customWidth="1"/>
    <col min="11532" max="11532" width="13.5703125" style="1" customWidth="1"/>
    <col min="11533" max="11533" width="11.7109375" style="1" customWidth="1"/>
    <col min="11534" max="11534" width="12.42578125" style="1" customWidth="1"/>
    <col min="11535" max="11536" width="11.5703125" style="1" bestFit="1" customWidth="1"/>
    <col min="11537" max="11776" width="9.140625" style="1"/>
    <col min="11777" max="11777" width="4.5703125" style="1" customWidth="1"/>
    <col min="11778" max="11778" width="9.140625" style="1"/>
    <col min="11779" max="11779" width="31.5703125" style="1" customWidth="1"/>
    <col min="11780" max="11780" width="9.140625" style="1"/>
    <col min="11781" max="11781" width="0.42578125" style="1" customWidth="1"/>
    <col min="11782" max="11782" width="9.140625" style="1"/>
    <col min="11783" max="11783" width="0.140625" style="1" customWidth="1"/>
    <col min="11784" max="11784" width="9.140625" style="1"/>
    <col min="11785" max="11785" width="3" style="1" customWidth="1"/>
    <col min="11786" max="11786" width="0.140625" style="1" customWidth="1"/>
    <col min="11787" max="11787" width="0" style="1" hidden="1" customWidth="1"/>
    <col min="11788" max="11788" width="13.5703125" style="1" customWidth="1"/>
    <col min="11789" max="11789" width="11.7109375" style="1" customWidth="1"/>
    <col min="11790" max="11790" width="12.42578125" style="1" customWidth="1"/>
    <col min="11791" max="11792" width="11.5703125" style="1" bestFit="1" customWidth="1"/>
    <col min="11793" max="12032" width="9.140625" style="1"/>
    <col min="12033" max="12033" width="4.5703125" style="1" customWidth="1"/>
    <col min="12034" max="12034" width="9.140625" style="1"/>
    <col min="12035" max="12035" width="31.5703125" style="1" customWidth="1"/>
    <col min="12036" max="12036" width="9.140625" style="1"/>
    <col min="12037" max="12037" width="0.42578125" style="1" customWidth="1"/>
    <col min="12038" max="12038" width="9.140625" style="1"/>
    <col min="12039" max="12039" width="0.140625" style="1" customWidth="1"/>
    <col min="12040" max="12040" width="9.140625" style="1"/>
    <col min="12041" max="12041" width="3" style="1" customWidth="1"/>
    <col min="12042" max="12042" width="0.140625" style="1" customWidth="1"/>
    <col min="12043" max="12043" width="0" style="1" hidden="1" customWidth="1"/>
    <col min="12044" max="12044" width="13.5703125" style="1" customWidth="1"/>
    <col min="12045" max="12045" width="11.7109375" style="1" customWidth="1"/>
    <col min="12046" max="12046" width="12.42578125" style="1" customWidth="1"/>
    <col min="12047" max="12048" width="11.5703125" style="1" bestFit="1" customWidth="1"/>
    <col min="12049" max="12288" width="9.140625" style="1"/>
    <col min="12289" max="12289" width="4.5703125" style="1" customWidth="1"/>
    <col min="12290" max="12290" width="9.140625" style="1"/>
    <col min="12291" max="12291" width="31.5703125" style="1" customWidth="1"/>
    <col min="12292" max="12292" width="9.140625" style="1"/>
    <col min="12293" max="12293" width="0.42578125" style="1" customWidth="1"/>
    <col min="12294" max="12294" width="9.140625" style="1"/>
    <col min="12295" max="12295" width="0.140625" style="1" customWidth="1"/>
    <col min="12296" max="12296" width="9.140625" style="1"/>
    <col min="12297" max="12297" width="3" style="1" customWidth="1"/>
    <col min="12298" max="12298" width="0.140625" style="1" customWidth="1"/>
    <col min="12299" max="12299" width="0" style="1" hidden="1" customWidth="1"/>
    <col min="12300" max="12300" width="13.5703125" style="1" customWidth="1"/>
    <col min="12301" max="12301" width="11.7109375" style="1" customWidth="1"/>
    <col min="12302" max="12302" width="12.42578125" style="1" customWidth="1"/>
    <col min="12303" max="12304" width="11.5703125" style="1" bestFit="1" customWidth="1"/>
    <col min="12305" max="12544" width="9.140625" style="1"/>
    <col min="12545" max="12545" width="4.5703125" style="1" customWidth="1"/>
    <col min="12546" max="12546" width="9.140625" style="1"/>
    <col min="12547" max="12547" width="31.5703125" style="1" customWidth="1"/>
    <col min="12548" max="12548" width="9.140625" style="1"/>
    <col min="12549" max="12549" width="0.42578125" style="1" customWidth="1"/>
    <col min="12550" max="12550" width="9.140625" style="1"/>
    <col min="12551" max="12551" width="0.140625" style="1" customWidth="1"/>
    <col min="12552" max="12552" width="9.140625" style="1"/>
    <col min="12553" max="12553" width="3" style="1" customWidth="1"/>
    <col min="12554" max="12554" width="0.140625" style="1" customWidth="1"/>
    <col min="12555" max="12555" width="0" style="1" hidden="1" customWidth="1"/>
    <col min="12556" max="12556" width="13.5703125" style="1" customWidth="1"/>
    <col min="12557" max="12557" width="11.7109375" style="1" customWidth="1"/>
    <col min="12558" max="12558" width="12.42578125" style="1" customWidth="1"/>
    <col min="12559" max="12560" width="11.5703125" style="1" bestFit="1" customWidth="1"/>
    <col min="12561" max="12800" width="9.140625" style="1"/>
    <col min="12801" max="12801" width="4.5703125" style="1" customWidth="1"/>
    <col min="12802" max="12802" width="9.140625" style="1"/>
    <col min="12803" max="12803" width="31.5703125" style="1" customWidth="1"/>
    <col min="12804" max="12804" width="9.140625" style="1"/>
    <col min="12805" max="12805" width="0.42578125" style="1" customWidth="1"/>
    <col min="12806" max="12806" width="9.140625" style="1"/>
    <col min="12807" max="12807" width="0.140625" style="1" customWidth="1"/>
    <col min="12808" max="12808" width="9.140625" style="1"/>
    <col min="12809" max="12809" width="3" style="1" customWidth="1"/>
    <col min="12810" max="12810" width="0.140625" style="1" customWidth="1"/>
    <col min="12811" max="12811" width="0" style="1" hidden="1" customWidth="1"/>
    <col min="12812" max="12812" width="13.5703125" style="1" customWidth="1"/>
    <col min="12813" max="12813" width="11.7109375" style="1" customWidth="1"/>
    <col min="12814" max="12814" width="12.42578125" style="1" customWidth="1"/>
    <col min="12815" max="12816" width="11.5703125" style="1" bestFit="1" customWidth="1"/>
    <col min="12817" max="13056" width="9.140625" style="1"/>
    <col min="13057" max="13057" width="4.5703125" style="1" customWidth="1"/>
    <col min="13058" max="13058" width="9.140625" style="1"/>
    <col min="13059" max="13059" width="31.5703125" style="1" customWidth="1"/>
    <col min="13060" max="13060" width="9.140625" style="1"/>
    <col min="13061" max="13061" width="0.42578125" style="1" customWidth="1"/>
    <col min="13062" max="13062" width="9.140625" style="1"/>
    <col min="13063" max="13063" width="0.140625" style="1" customWidth="1"/>
    <col min="13064" max="13064" width="9.140625" style="1"/>
    <col min="13065" max="13065" width="3" style="1" customWidth="1"/>
    <col min="13066" max="13066" width="0.140625" style="1" customWidth="1"/>
    <col min="13067" max="13067" width="0" style="1" hidden="1" customWidth="1"/>
    <col min="13068" max="13068" width="13.5703125" style="1" customWidth="1"/>
    <col min="13069" max="13069" width="11.7109375" style="1" customWidth="1"/>
    <col min="13070" max="13070" width="12.42578125" style="1" customWidth="1"/>
    <col min="13071" max="13072" width="11.5703125" style="1" bestFit="1" customWidth="1"/>
    <col min="13073" max="13312" width="9.140625" style="1"/>
    <col min="13313" max="13313" width="4.5703125" style="1" customWidth="1"/>
    <col min="13314" max="13314" width="9.140625" style="1"/>
    <col min="13315" max="13315" width="31.5703125" style="1" customWidth="1"/>
    <col min="13316" max="13316" width="9.140625" style="1"/>
    <col min="13317" max="13317" width="0.42578125" style="1" customWidth="1"/>
    <col min="13318" max="13318" width="9.140625" style="1"/>
    <col min="13319" max="13319" width="0.140625" style="1" customWidth="1"/>
    <col min="13320" max="13320" width="9.140625" style="1"/>
    <col min="13321" max="13321" width="3" style="1" customWidth="1"/>
    <col min="13322" max="13322" width="0.140625" style="1" customWidth="1"/>
    <col min="13323" max="13323" width="0" style="1" hidden="1" customWidth="1"/>
    <col min="13324" max="13324" width="13.5703125" style="1" customWidth="1"/>
    <col min="13325" max="13325" width="11.7109375" style="1" customWidth="1"/>
    <col min="13326" max="13326" width="12.42578125" style="1" customWidth="1"/>
    <col min="13327" max="13328" width="11.5703125" style="1" bestFit="1" customWidth="1"/>
    <col min="13329" max="13568" width="9.140625" style="1"/>
    <col min="13569" max="13569" width="4.5703125" style="1" customWidth="1"/>
    <col min="13570" max="13570" width="9.140625" style="1"/>
    <col min="13571" max="13571" width="31.5703125" style="1" customWidth="1"/>
    <col min="13572" max="13572" width="9.140625" style="1"/>
    <col min="13573" max="13573" width="0.42578125" style="1" customWidth="1"/>
    <col min="13574" max="13574" width="9.140625" style="1"/>
    <col min="13575" max="13575" width="0.140625" style="1" customWidth="1"/>
    <col min="13576" max="13576" width="9.140625" style="1"/>
    <col min="13577" max="13577" width="3" style="1" customWidth="1"/>
    <col min="13578" max="13578" width="0.140625" style="1" customWidth="1"/>
    <col min="13579" max="13579" width="0" style="1" hidden="1" customWidth="1"/>
    <col min="13580" max="13580" width="13.5703125" style="1" customWidth="1"/>
    <col min="13581" max="13581" width="11.7109375" style="1" customWidth="1"/>
    <col min="13582" max="13582" width="12.42578125" style="1" customWidth="1"/>
    <col min="13583" max="13584" width="11.5703125" style="1" bestFit="1" customWidth="1"/>
    <col min="13585" max="13824" width="9.140625" style="1"/>
    <col min="13825" max="13825" width="4.5703125" style="1" customWidth="1"/>
    <col min="13826" max="13826" width="9.140625" style="1"/>
    <col min="13827" max="13827" width="31.5703125" style="1" customWidth="1"/>
    <col min="13828" max="13828" width="9.140625" style="1"/>
    <col min="13829" max="13829" width="0.42578125" style="1" customWidth="1"/>
    <col min="13830" max="13830" width="9.140625" style="1"/>
    <col min="13831" max="13831" width="0.140625" style="1" customWidth="1"/>
    <col min="13832" max="13832" width="9.140625" style="1"/>
    <col min="13833" max="13833" width="3" style="1" customWidth="1"/>
    <col min="13834" max="13834" width="0.140625" style="1" customWidth="1"/>
    <col min="13835" max="13835" width="0" style="1" hidden="1" customWidth="1"/>
    <col min="13836" max="13836" width="13.5703125" style="1" customWidth="1"/>
    <col min="13837" max="13837" width="11.7109375" style="1" customWidth="1"/>
    <col min="13838" max="13838" width="12.42578125" style="1" customWidth="1"/>
    <col min="13839" max="13840" width="11.5703125" style="1" bestFit="1" customWidth="1"/>
    <col min="13841" max="14080" width="9.140625" style="1"/>
    <col min="14081" max="14081" width="4.5703125" style="1" customWidth="1"/>
    <col min="14082" max="14082" width="9.140625" style="1"/>
    <col min="14083" max="14083" width="31.5703125" style="1" customWidth="1"/>
    <col min="14084" max="14084" width="9.140625" style="1"/>
    <col min="14085" max="14085" width="0.42578125" style="1" customWidth="1"/>
    <col min="14086" max="14086" width="9.140625" style="1"/>
    <col min="14087" max="14087" width="0.140625" style="1" customWidth="1"/>
    <col min="14088" max="14088" width="9.140625" style="1"/>
    <col min="14089" max="14089" width="3" style="1" customWidth="1"/>
    <col min="14090" max="14090" width="0.140625" style="1" customWidth="1"/>
    <col min="14091" max="14091" width="0" style="1" hidden="1" customWidth="1"/>
    <col min="14092" max="14092" width="13.5703125" style="1" customWidth="1"/>
    <col min="14093" max="14093" width="11.7109375" style="1" customWidth="1"/>
    <col min="14094" max="14094" width="12.42578125" style="1" customWidth="1"/>
    <col min="14095" max="14096" width="11.5703125" style="1" bestFit="1" customWidth="1"/>
    <col min="14097" max="14336" width="9.140625" style="1"/>
    <col min="14337" max="14337" width="4.5703125" style="1" customWidth="1"/>
    <col min="14338" max="14338" width="9.140625" style="1"/>
    <col min="14339" max="14339" width="31.5703125" style="1" customWidth="1"/>
    <col min="14340" max="14340" width="9.140625" style="1"/>
    <col min="14341" max="14341" width="0.42578125" style="1" customWidth="1"/>
    <col min="14342" max="14342" width="9.140625" style="1"/>
    <col min="14343" max="14343" width="0.140625" style="1" customWidth="1"/>
    <col min="14344" max="14344" width="9.140625" style="1"/>
    <col min="14345" max="14345" width="3" style="1" customWidth="1"/>
    <col min="14346" max="14346" width="0.140625" style="1" customWidth="1"/>
    <col min="14347" max="14347" width="0" style="1" hidden="1" customWidth="1"/>
    <col min="14348" max="14348" width="13.5703125" style="1" customWidth="1"/>
    <col min="14349" max="14349" width="11.7109375" style="1" customWidth="1"/>
    <col min="14350" max="14350" width="12.42578125" style="1" customWidth="1"/>
    <col min="14351" max="14352" width="11.5703125" style="1" bestFit="1" customWidth="1"/>
    <col min="14353" max="14592" width="9.140625" style="1"/>
    <col min="14593" max="14593" width="4.5703125" style="1" customWidth="1"/>
    <col min="14594" max="14594" width="9.140625" style="1"/>
    <col min="14595" max="14595" width="31.5703125" style="1" customWidth="1"/>
    <col min="14596" max="14596" width="9.140625" style="1"/>
    <col min="14597" max="14597" width="0.42578125" style="1" customWidth="1"/>
    <col min="14598" max="14598" width="9.140625" style="1"/>
    <col min="14599" max="14599" width="0.140625" style="1" customWidth="1"/>
    <col min="14600" max="14600" width="9.140625" style="1"/>
    <col min="14601" max="14601" width="3" style="1" customWidth="1"/>
    <col min="14602" max="14602" width="0.140625" style="1" customWidth="1"/>
    <col min="14603" max="14603" width="0" style="1" hidden="1" customWidth="1"/>
    <col min="14604" max="14604" width="13.5703125" style="1" customWidth="1"/>
    <col min="14605" max="14605" width="11.7109375" style="1" customWidth="1"/>
    <col min="14606" max="14606" width="12.42578125" style="1" customWidth="1"/>
    <col min="14607" max="14608" width="11.5703125" style="1" bestFit="1" customWidth="1"/>
    <col min="14609" max="14848" width="9.140625" style="1"/>
    <col min="14849" max="14849" width="4.5703125" style="1" customWidth="1"/>
    <col min="14850" max="14850" width="9.140625" style="1"/>
    <col min="14851" max="14851" width="31.5703125" style="1" customWidth="1"/>
    <col min="14852" max="14852" width="9.140625" style="1"/>
    <col min="14853" max="14853" width="0.42578125" style="1" customWidth="1"/>
    <col min="14854" max="14854" width="9.140625" style="1"/>
    <col min="14855" max="14855" width="0.140625" style="1" customWidth="1"/>
    <col min="14856" max="14856" width="9.140625" style="1"/>
    <col min="14857" max="14857" width="3" style="1" customWidth="1"/>
    <col min="14858" max="14858" width="0.140625" style="1" customWidth="1"/>
    <col min="14859" max="14859" width="0" style="1" hidden="1" customWidth="1"/>
    <col min="14860" max="14860" width="13.5703125" style="1" customWidth="1"/>
    <col min="14861" max="14861" width="11.7109375" style="1" customWidth="1"/>
    <col min="14862" max="14862" width="12.42578125" style="1" customWidth="1"/>
    <col min="14863" max="14864" width="11.5703125" style="1" bestFit="1" customWidth="1"/>
    <col min="14865" max="15104" width="9.140625" style="1"/>
    <col min="15105" max="15105" width="4.5703125" style="1" customWidth="1"/>
    <col min="15106" max="15106" width="9.140625" style="1"/>
    <col min="15107" max="15107" width="31.5703125" style="1" customWidth="1"/>
    <col min="15108" max="15108" width="9.140625" style="1"/>
    <col min="15109" max="15109" width="0.42578125" style="1" customWidth="1"/>
    <col min="15110" max="15110" width="9.140625" style="1"/>
    <col min="15111" max="15111" width="0.140625" style="1" customWidth="1"/>
    <col min="15112" max="15112" width="9.140625" style="1"/>
    <col min="15113" max="15113" width="3" style="1" customWidth="1"/>
    <col min="15114" max="15114" width="0.140625" style="1" customWidth="1"/>
    <col min="15115" max="15115" width="0" style="1" hidden="1" customWidth="1"/>
    <col min="15116" max="15116" width="13.5703125" style="1" customWidth="1"/>
    <col min="15117" max="15117" width="11.7109375" style="1" customWidth="1"/>
    <col min="15118" max="15118" width="12.42578125" style="1" customWidth="1"/>
    <col min="15119" max="15120" width="11.5703125" style="1" bestFit="1" customWidth="1"/>
    <col min="15121" max="15360" width="9.140625" style="1"/>
    <col min="15361" max="15361" width="4.5703125" style="1" customWidth="1"/>
    <col min="15362" max="15362" width="9.140625" style="1"/>
    <col min="15363" max="15363" width="31.5703125" style="1" customWidth="1"/>
    <col min="15364" max="15364" width="9.140625" style="1"/>
    <col min="15365" max="15365" width="0.42578125" style="1" customWidth="1"/>
    <col min="15366" max="15366" width="9.140625" style="1"/>
    <col min="15367" max="15367" width="0.140625" style="1" customWidth="1"/>
    <col min="15368" max="15368" width="9.140625" style="1"/>
    <col min="15369" max="15369" width="3" style="1" customWidth="1"/>
    <col min="15370" max="15370" width="0.140625" style="1" customWidth="1"/>
    <col min="15371" max="15371" width="0" style="1" hidden="1" customWidth="1"/>
    <col min="15372" max="15372" width="13.5703125" style="1" customWidth="1"/>
    <col min="15373" max="15373" width="11.7109375" style="1" customWidth="1"/>
    <col min="15374" max="15374" width="12.42578125" style="1" customWidth="1"/>
    <col min="15375" max="15376" width="11.5703125" style="1" bestFit="1" customWidth="1"/>
    <col min="15377" max="15616" width="9.140625" style="1"/>
    <col min="15617" max="15617" width="4.5703125" style="1" customWidth="1"/>
    <col min="15618" max="15618" width="9.140625" style="1"/>
    <col min="15619" max="15619" width="31.5703125" style="1" customWidth="1"/>
    <col min="15620" max="15620" width="9.140625" style="1"/>
    <col min="15621" max="15621" width="0.42578125" style="1" customWidth="1"/>
    <col min="15622" max="15622" width="9.140625" style="1"/>
    <col min="15623" max="15623" width="0.140625" style="1" customWidth="1"/>
    <col min="15624" max="15624" width="9.140625" style="1"/>
    <col min="15625" max="15625" width="3" style="1" customWidth="1"/>
    <col min="15626" max="15626" width="0.140625" style="1" customWidth="1"/>
    <col min="15627" max="15627" width="0" style="1" hidden="1" customWidth="1"/>
    <col min="15628" max="15628" width="13.5703125" style="1" customWidth="1"/>
    <col min="15629" max="15629" width="11.7109375" style="1" customWidth="1"/>
    <col min="15630" max="15630" width="12.42578125" style="1" customWidth="1"/>
    <col min="15631" max="15632" width="11.5703125" style="1" bestFit="1" customWidth="1"/>
    <col min="15633" max="15872" width="9.140625" style="1"/>
    <col min="15873" max="15873" width="4.5703125" style="1" customWidth="1"/>
    <col min="15874" max="15874" width="9.140625" style="1"/>
    <col min="15875" max="15875" width="31.5703125" style="1" customWidth="1"/>
    <col min="15876" max="15876" width="9.140625" style="1"/>
    <col min="15877" max="15877" width="0.42578125" style="1" customWidth="1"/>
    <col min="15878" max="15878" width="9.140625" style="1"/>
    <col min="15879" max="15879" width="0.140625" style="1" customWidth="1"/>
    <col min="15880" max="15880" width="9.140625" style="1"/>
    <col min="15881" max="15881" width="3" style="1" customWidth="1"/>
    <col min="15882" max="15882" width="0.140625" style="1" customWidth="1"/>
    <col min="15883" max="15883" width="0" style="1" hidden="1" customWidth="1"/>
    <col min="15884" max="15884" width="13.5703125" style="1" customWidth="1"/>
    <col min="15885" max="15885" width="11.7109375" style="1" customWidth="1"/>
    <col min="15886" max="15886" width="12.42578125" style="1" customWidth="1"/>
    <col min="15887" max="15888" width="11.5703125" style="1" bestFit="1" customWidth="1"/>
    <col min="15889" max="16128" width="9.140625" style="1"/>
    <col min="16129" max="16129" width="4.5703125" style="1" customWidth="1"/>
    <col min="16130" max="16130" width="9.140625" style="1"/>
    <col min="16131" max="16131" width="31.5703125" style="1" customWidth="1"/>
    <col min="16132" max="16132" width="9.140625" style="1"/>
    <col min="16133" max="16133" width="0.42578125" style="1" customWidth="1"/>
    <col min="16134" max="16134" width="9.140625" style="1"/>
    <col min="16135" max="16135" width="0.140625" style="1" customWidth="1"/>
    <col min="16136" max="16136" width="9.140625" style="1"/>
    <col min="16137" max="16137" width="3" style="1" customWidth="1"/>
    <col min="16138" max="16138" width="0.140625" style="1" customWidth="1"/>
    <col min="16139" max="16139" width="0" style="1" hidden="1" customWidth="1"/>
    <col min="16140" max="16140" width="13.5703125" style="1" customWidth="1"/>
    <col min="16141" max="16141" width="11.7109375" style="1" customWidth="1"/>
    <col min="16142" max="16142" width="12.42578125" style="1" customWidth="1"/>
    <col min="16143" max="16144" width="11.5703125" style="1" bestFit="1" customWidth="1"/>
    <col min="16145" max="16384" width="9.140625" style="1"/>
  </cols>
  <sheetData>
    <row r="2" spans="1:13">
      <c r="A2" s="102" t="s">
        <v>57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3">
      <c r="A3" s="188" t="s">
        <v>58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</row>
    <row r="4" spans="1:13">
      <c r="A4" s="189" t="s">
        <v>59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</row>
    <row r="5" spans="1:13">
      <c r="A5" s="153"/>
      <c r="B5" s="153"/>
      <c r="C5" s="153"/>
      <c r="D5" s="153"/>
      <c r="E5" s="153"/>
      <c r="F5" s="153"/>
      <c r="G5" s="153"/>
      <c r="H5" s="153"/>
      <c r="I5" s="153"/>
      <c r="J5" s="21"/>
      <c r="K5" s="21"/>
      <c r="L5" s="153" t="s">
        <v>60</v>
      </c>
      <c r="M5" s="153"/>
    </row>
    <row r="6" spans="1:13" ht="12" customHeight="1">
      <c r="A6" s="153"/>
      <c r="B6" s="153"/>
      <c r="C6" s="153"/>
      <c r="D6" s="153" t="s">
        <v>61</v>
      </c>
      <c r="E6" s="153"/>
      <c r="F6" s="153" t="s">
        <v>62</v>
      </c>
      <c r="G6" s="153"/>
      <c r="H6" s="153" t="s">
        <v>63</v>
      </c>
      <c r="I6" s="153"/>
      <c r="J6" s="21">
        <v>2009</v>
      </c>
      <c r="K6" s="21">
        <v>2010</v>
      </c>
      <c r="L6" s="153" t="s">
        <v>64</v>
      </c>
      <c r="M6" s="153"/>
    </row>
    <row r="7" spans="1:13" hidden="1">
      <c r="A7" s="153"/>
      <c r="B7" s="153"/>
      <c r="C7" s="153"/>
      <c r="D7" s="153"/>
      <c r="E7" s="153"/>
      <c r="F7" s="153"/>
      <c r="G7" s="153"/>
      <c r="H7" s="153"/>
      <c r="I7" s="153"/>
      <c r="J7" s="21"/>
      <c r="K7" s="21"/>
      <c r="L7" s="153"/>
      <c r="M7" s="153"/>
    </row>
    <row r="8" spans="1:13">
      <c r="A8" s="22">
        <v>1</v>
      </c>
      <c r="B8" s="160" t="s">
        <v>65</v>
      </c>
      <c r="C8" s="160"/>
      <c r="D8" s="167">
        <f>D9</f>
        <v>1510.97</v>
      </c>
      <c r="E8" s="167"/>
      <c r="F8" s="167">
        <f>F9+F10</f>
        <v>1796.59</v>
      </c>
      <c r="G8" s="167"/>
      <c r="H8" s="167">
        <f>H9+H10</f>
        <v>2423.5699999999997</v>
      </c>
      <c r="I8" s="160"/>
      <c r="J8" s="23">
        <f>J9+J10</f>
        <v>2834.55</v>
      </c>
      <c r="K8" s="24">
        <f>K9+K10</f>
        <v>2557.52</v>
      </c>
      <c r="L8" s="167">
        <f>H8+F8+D8</f>
        <v>5731.13</v>
      </c>
      <c r="M8" s="160"/>
    </row>
    <row r="9" spans="1:13">
      <c r="A9" s="25"/>
      <c r="B9" s="153" t="s">
        <v>66</v>
      </c>
      <c r="C9" s="153"/>
      <c r="D9" s="152">
        <v>1510.97</v>
      </c>
      <c r="E9" s="152"/>
      <c r="F9" s="152">
        <v>1761.5</v>
      </c>
      <c r="G9" s="152"/>
      <c r="H9" s="153">
        <v>2403.4699999999998</v>
      </c>
      <c r="I9" s="153"/>
      <c r="J9" s="26">
        <v>2805.26</v>
      </c>
      <c r="K9" s="24">
        <v>2510.39</v>
      </c>
      <c r="L9" s="167">
        <f>H9+F9+D9</f>
        <v>5675.94</v>
      </c>
      <c r="M9" s="160"/>
    </row>
    <row r="10" spans="1:13">
      <c r="A10" s="25"/>
      <c r="B10" s="153" t="s">
        <v>8</v>
      </c>
      <c r="C10" s="153"/>
      <c r="D10" s="153"/>
      <c r="E10" s="153"/>
      <c r="F10" s="153">
        <v>35.090000000000003</v>
      </c>
      <c r="G10" s="153"/>
      <c r="H10" s="153">
        <v>20.100000000000001</v>
      </c>
      <c r="I10" s="153"/>
      <c r="J10" s="26">
        <v>29.29</v>
      </c>
      <c r="K10" s="24">
        <v>47.13</v>
      </c>
      <c r="L10" s="167">
        <f>H10+F10</f>
        <v>55.190000000000005</v>
      </c>
      <c r="M10" s="160"/>
    </row>
    <row r="11" spans="1:13">
      <c r="A11" s="160">
        <v>2</v>
      </c>
      <c r="B11" s="160" t="s">
        <v>67</v>
      </c>
      <c r="C11" s="160"/>
      <c r="D11" s="167">
        <f>D13+D15+D16+D17+D18+D19+D21</f>
        <v>1977.9</v>
      </c>
      <c r="E11" s="160"/>
      <c r="F11" s="167">
        <f>F13+F15+F16+F17+F18+F19+F20+F21</f>
        <v>1913.5600000000004</v>
      </c>
      <c r="G11" s="160"/>
      <c r="H11" s="160">
        <f>H13+H15+H16+H17+H18+H19+H21</f>
        <v>2625.94</v>
      </c>
      <c r="I11" s="160"/>
      <c r="J11" s="168" t="e">
        <f>J13+J15+J16+J17+J18+J19+J21+#REF!</f>
        <v>#REF!</v>
      </c>
      <c r="K11" s="171" t="e">
        <f>K13+K15+K16+K17+K18+K19+K21+#REF!+#REF!</f>
        <v>#REF!</v>
      </c>
      <c r="L11" s="167">
        <f>H11+F11+D11</f>
        <v>6517.4</v>
      </c>
      <c r="M11" s="160"/>
    </row>
    <row r="12" spans="1:13" ht="2.25" customHeight="1">
      <c r="A12" s="160"/>
      <c r="B12" s="160"/>
      <c r="C12" s="160"/>
      <c r="D12" s="160"/>
      <c r="E12" s="160"/>
      <c r="F12" s="160"/>
      <c r="G12" s="160"/>
      <c r="H12" s="160"/>
      <c r="I12" s="160"/>
      <c r="J12" s="170"/>
      <c r="K12" s="173"/>
      <c r="L12" s="160"/>
      <c r="M12" s="160"/>
    </row>
    <row r="13" spans="1:13" ht="12.75" customHeight="1">
      <c r="A13" s="153"/>
      <c r="B13" s="184" t="s">
        <v>68</v>
      </c>
      <c r="C13" s="185"/>
      <c r="D13" s="152">
        <v>601.79</v>
      </c>
      <c r="E13" s="152"/>
      <c r="F13" s="152">
        <v>837.67</v>
      </c>
      <c r="G13" s="152"/>
      <c r="H13" s="153">
        <v>1122.18</v>
      </c>
      <c r="I13" s="153"/>
      <c r="J13" s="156">
        <v>894.52</v>
      </c>
      <c r="K13" s="158">
        <v>963.98</v>
      </c>
      <c r="L13" s="152">
        <f>H13+F13+D13</f>
        <v>2561.64</v>
      </c>
      <c r="M13" s="153"/>
    </row>
    <row r="14" spans="1:13" ht="12.75" customHeight="1">
      <c r="A14" s="153"/>
      <c r="B14" s="186"/>
      <c r="C14" s="187"/>
      <c r="D14" s="152"/>
      <c r="E14" s="152"/>
      <c r="F14" s="152"/>
      <c r="G14" s="152"/>
      <c r="H14" s="153"/>
      <c r="I14" s="153"/>
      <c r="J14" s="157"/>
      <c r="K14" s="159"/>
      <c r="L14" s="153"/>
      <c r="M14" s="153"/>
    </row>
    <row r="15" spans="1:13">
      <c r="A15" s="25"/>
      <c r="B15" s="183" t="s">
        <v>69</v>
      </c>
      <c r="C15" s="183"/>
      <c r="D15" s="167">
        <v>474.78</v>
      </c>
      <c r="E15" s="167"/>
      <c r="F15" s="167">
        <v>371.8</v>
      </c>
      <c r="G15" s="167"/>
      <c r="H15" s="160">
        <v>86.38</v>
      </c>
      <c r="I15" s="160"/>
      <c r="J15" s="23">
        <v>408.84</v>
      </c>
      <c r="K15" s="27">
        <v>109.66</v>
      </c>
      <c r="L15" s="167">
        <f>H15+F15+D15</f>
        <v>932.96</v>
      </c>
      <c r="M15" s="160"/>
    </row>
    <row r="16" spans="1:13">
      <c r="A16" s="25"/>
      <c r="B16" s="153" t="s">
        <v>70</v>
      </c>
      <c r="C16" s="153"/>
      <c r="D16" s="152">
        <v>96.2</v>
      </c>
      <c r="E16" s="152"/>
      <c r="F16" s="152">
        <v>141.94</v>
      </c>
      <c r="G16" s="152"/>
      <c r="H16" s="153">
        <v>107.86</v>
      </c>
      <c r="I16" s="153"/>
      <c r="J16" s="26">
        <v>100.75</v>
      </c>
      <c r="K16" s="24">
        <v>85.15</v>
      </c>
      <c r="L16" s="181">
        <f>H16+F16+D16</f>
        <v>346</v>
      </c>
      <c r="M16" s="182"/>
    </row>
    <row r="17" spans="1:17">
      <c r="A17" s="25"/>
      <c r="B17" s="153" t="s">
        <v>71</v>
      </c>
      <c r="C17" s="153"/>
      <c r="D17" s="152">
        <v>118.51</v>
      </c>
      <c r="E17" s="152"/>
      <c r="F17" s="152">
        <v>117.94</v>
      </c>
      <c r="G17" s="152"/>
      <c r="H17" s="153">
        <v>106.48</v>
      </c>
      <c r="I17" s="153"/>
      <c r="J17" s="26">
        <v>176.32</v>
      </c>
      <c r="K17" s="24">
        <v>204.03</v>
      </c>
      <c r="L17" s="181">
        <f>H17+F17+D17</f>
        <v>342.93</v>
      </c>
      <c r="M17" s="182"/>
    </row>
    <row r="18" spans="1:17">
      <c r="A18" s="25"/>
      <c r="B18" s="153" t="s">
        <v>72</v>
      </c>
      <c r="C18" s="153"/>
      <c r="D18" s="152">
        <v>51.37</v>
      </c>
      <c r="E18" s="152"/>
      <c r="F18" s="152">
        <v>137.87</v>
      </c>
      <c r="G18" s="152"/>
      <c r="H18" s="153">
        <v>106.15</v>
      </c>
      <c r="I18" s="153"/>
      <c r="J18" s="26">
        <v>79.599999999999994</v>
      </c>
      <c r="K18" s="24">
        <v>104.64</v>
      </c>
      <c r="L18" s="181">
        <f>H18+F18+D18</f>
        <v>295.39</v>
      </c>
      <c r="M18" s="182"/>
    </row>
    <row r="19" spans="1:17">
      <c r="A19" s="25"/>
      <c r="B19" s="153" t="s">
        <v>73</v>
      </c>
      <c r="C19" s="153"/>
      <c r="D19" s="152">
        <v>554.35</v>
      </c>
      <c r="E19" s="152"/>
      <c r="F19" s="152">
        <v>26.88</v>
      </c>
      <c r="G19" s="152"/>
      <c r="H19" s="153">
        <v>877.59</v>
      </c>
      <c r="I19" s="153"/>
      <c r="J19" s="26">
        <v>886.9</v>
      </c>
      <c r="K19" s="24">
        <v>302.85000000000002</v>
      </c>
      <c r="L19" s="181">
        <f>H19+F19+D19</f>
        <v>1458.8200000000002</v>
      </c>
      <c r="M19" s="182"/>
    </row>
    <row r="20" spans="1:17">
      <c r="A20" s="25"/>
      <c r="B20" s="177" t="s">
        <v>74</v>
      </c>
      <c r="C20" s="178"/>
      <c r="D20" s="26"/>
      <c r="E20" s="26"/>
      <c r="F20" s="26">
        <v>31.75</v>
      </c>
      <c r="G20" s="26"/>
      <c r="H20" s="177"/>
      <c r="I20" s="178"/>
      <c r="J20" s="28"/>
      <c r="K20" s="29"/>
      <c r="L20" s="179">
        <f>F20</f>
        <v>31.75</v>
      </c>
      <c r="M20" s="180"/>
    </row>
    <row r="21" spans="1:17">
      <c r="A21" s="153"/>
      <c r="B21" s="153" t="s">
        <v>15</v>
      </c>
      <c r="C21" s="153"/>
      <c r="D21" s="152">
        <v>80.900000000000006</v>
      </c>
      <c r="E21" s="152"/>
      <c r="F21" s="152">
        <v>247.71</v>
      </c>
      <c r="G21" s="152"/>
      <c r="H21" s="153">
        <v>219.3</v>
      </c>
      <c r="I21" s="153"/>
      <c r="J21" s="156">
        <v>217.33</v>
      </c>
      <c r="K21" s="158">
        <v>381.45</v>
      </c>
      <c r="L21" s="152">
        <f>D21+F21+H21</f>
        <v>547.91000000000008</v>
      </c>
      <c r="M21" s="153"/>
    </row>
    <row r="22" spans="1:17">
      <c r="A22" s="153"/>
      <c r="B22" s="153" t="s">
        <v>75</v>
      </c>
      <c r="C22" s="153"/>
      <c r="D22" s="152"/>
      <c r="E22" s="152"/>
      <c r="F22" s="152"/>
      <c r="G22" s="152"/>
      <c r="H22" s="153"/>
      <c r="I22" s="153"/>
      <c r="J22" s="157"/>
      <c r="K22" s="159"/>
      <c r="L22" s="153"/>
      <c r="M22" s="153"/>
    </row>
    <row r="23" spans="1:17" ht="24" hidden="1" customHeight="1">
      <c r="A23" s="160">
        <v>3</v>
      </c>
      <c r="B23" s="161" t="s">
        <v>76</v>
      </c>
      <c r="C23" s="162"/>
      <c r="D23" s="167">
        <f>D11-D27</f>
        <v>199.43000000000006</v>
      </c>
      <c r="E23" s="160"/>
      <c r="F23" s="167">
        <f>F11-F27-F10</f>
        <v>-15.169999999999703</v>
      </c>
      <c r="G23" s="160"/>
      <c r="H23" s="167">
        <f>H11-H27-H10</f>
        <v>112.74000000000015</v>
      </c>
      <c r="I23" s="160"/>
      <c r="J23" s="168" t="e">
        <f>J11-J8</f>
        <v>#REF!</v>
      </c>
      <c r="K23" s="171" t="e">
        <f>K11-K8</f>
        <v>#REF!</v>
      </c>
      <c r="L23" s="174">
        <v>297</v>
      </c>
      <c r="M23" s="175"/>
    </row>
    <row r="24" spans="1:17" ht="12.75" customHeight="1">
      <c r="A24" s="160"/>
      <c r="B24" s="163"/>
      <c r="C24" s="164"/>
      <c r="D24" s="160"/>
      <c r="E24" s="160"/>
      <c r="F24" s="160"/>
      <c r="G24" s="160"/>
      <c r="H24" s="160"/>
      <c r="I24" s="160"/>
      <c r="J24" s="169"/>
      <c r="K24" s="172"/>
      <c r="L24" s="175"/>
      <c r="M24" s="175"/>
    </row>
    <row r="25" spans="1:17" ht="12.75" customHeight="1">
      <c r="A25" s="160"/>
      <c r="B25" s="165"/>
      <c r="C25" s="166"/>
      <c r="D25" s="160"/>
      <c r="E25" s="160"/>
      <c r="F25" s="160"/>
      <c r="G25" s="160"/>
      <c r="H25" s="160"/>
      <c r="I25" s="160"/>
      <c r="J25" s="170"/>
      <c r="K25" s="173"/>
      <c r="L25" s="175"/>
      <c r="M25" s="175"/>
    </row>
    <row r="26" spans="1:17" ht="2.25" hidden="1" customHeight="1">
      <c r="A26" s="25"/>
      <c r="B26" s="176" t="s">
        <v>77</v>
      </c>
      <c r="C26" s="176"/>
      <c r="D26" s="153"/>
      <c r="E26" s="153"/>
      <c r="F26" s="153"/>
      <c r="G26" s="153"/>
      <c r="H26" s="153"/>
      <c r="I26" s="153"/>
      <c r="J26" s="26"/>
      <c r="K26" s="24"/>
      <c r="L26" s="153"/>
      <c r="M26" s="153"/>
    </row>
    <row r="27" spans="1:17" ht="13.5" customHeight="1">
      <c r="A27" s="25"/>
      <c r="B27" s="176"/>
      <c r="C27" s="176"/>
      <c r="D27" s="153">
        <v>1778.47</v>
      </c>
      <c r="E27" s="153"/>
      <c r="F27" s="153">
        <v>1893.64</v>
      </c>
      <c r="G27" s="153"/>
      <c r="H27" s="153">
        <v>2493.1</v>
      </c>
      <c r="I27" s="153"/>
      <c r="J27" s="26">
        <v>2771.51</v>
      </c>
      <c r="K27" s="24">
        <v>2481.3200000000002</v>
      </c>
      <c r="L27" s="152">
        <f>H27+F27+D27</f>
        <v>6165.21</v>
      </c>
      <c r="M27" s="153"/>
    </row>
    <row r="28" spans="1:17">
      <c r="A28" s="25"/>
      <c r="B28" s="153" t="s">
        <v>78</v>
      </c>
      <c r="C28" s="153"/>
      <c r="D28" s="152">
        <f>D27-D9</f>
        <v>267.5</v>
      </c>
      <c r="E28" s="152"/>
      <c r="F28" s="152">
        <f>F27-F9</f>
        <v>132.1400000000001</v>
      </c>
      <c r="G28" s="152"/>
      <c r="H28" s="152">
        <f>H27-H9</f>
        <v>89.630000000000109</v>
      </c>
      <c r="I28" s="153"/>
      <c r="J28" s="156">
        <f>J27-J9</f>
        <v>-33.75</v>
      </c>
      <c r="K28" s="158">
        <f>K27-K9</f>
        <v>-29.069999999999709</v>
      </c>
      <c r="L28" s="152">
        <f>H28+F28+D28</f>
        <v>489.27000000000021</v>
      </c>
      <c r="M28" s="153"/>
    </row>
    <row r="29" spans="1:17">
      <c r="A29" s="25"/>
      <c r="B29" s="153" t="s">
        <v>79</v>
      </c>
      <c r="C29" s="153"/>
      <c r="D29" s="152"/>
      <c r="E29" s="152"/>
      <c r="F29" s="152"/>
      <c r="G29" s="152"/>
      <c r="H29" s="153"/>
      <c r="I29" s="153"/>
      <c r="J29" s="157"/>
      <c r="K29" s="159"/>
      <c r="L29" s="153"/>
      <c r="M29" s="153"/>
    </row>
    <row r="30" spans="1:17" ht="3.75" customHeight="1">
      <c r="G30" s="30"/>
    </row>
    <row r="31" spans="1:17" ht="15.75" thickBot="1">
      <c r="A31" s="141" t="s">
        <v>80</v>
      </c>
      <c r="B31" s="141"/>
      <c r="C31" s="141"/>
      <c r="D31" s="141"/>
      <c r="G31" s="30"/>
      <c r="L31" s="154" t="s">
        <v>81</v>
      </c>
      <c r="M31" s="155"/>
      <c r="N31" s="155"/>
      <c r="O31" s="155"/>
      <c r="Q31" s="31"/>
    </row>
    <row r="32" spans="1:17" ht="15.75" thickBot="1">
      <c r="A32" s="32" t="s">
        <v>27</v>
      </c>
      <c r="B32" s="142" t="s">
        <v>82</v>
      </c>
      <c r="C32" s="143"/>
      <c r="D32" s="33" t="s">
        <v>83</v>
      </c>
      <c r="F32" s="148" t="s">
        <v>84</v>
      </c>
      <c r="G32" s="148"/>
      <c r="H32" s="148"/>
      <c r="I32" s="148"/>
      <c r="J32" s="148"/>
      <c r="K32" s="148"/>
      <c r="L32" s="148"/>
      <c r="M32" s="34" t="s">
        <v>85</v>
      </c>
      <c r="N32" s="34" t="s">
        <v>86</v>
      </c>
      <c r="O32" s="35" t="s">
        <v>87</v>
      </c>
      <c r="Q32" s="31"/>
    </row>
    <row r="33" spans="1:15" ht="12.75" customHeight="1">
      <c r="A33" s="36">
        <v>1</v>
      </c>
      <c r="B33" s="145" t="s">
        <v>88</v>
      </c>
      <c r="C33" s="145"/>
      <c r="D33" s="37">
        <v>11.2</v>
      </c>
      <c r="F33" s="149" t="s">
        <v>89</v>
      </c>
      <c r="G33" s="150"/>
      <c r="H33" s="150"/>
      <c r="I33" s="150"/>
      <c r="J33" s="150"/>
      <c r="K33" s="150"/>
      <c r="L33" s="151"/>
      <c r="M33" s="38">
        <v>45679.48</v>
      </c>
      <c r="N33" s="38">
        <v>48793.78</v>
      </c>
      <c r="O33" s="39">
        <f>N33-M33</f>
        <v>3114.2999999999956</v>
      </c>
    </row>
    <row r="34" spans="1:15">
      <c r="A34" s="40">
        <v>2</v>
      </c>
      <c r="B34" s="134" t="s">
        <v>90</v>
      </c>
      <c r="C34" s="135"/>
      <c r="D34" s="41">
        <v>25.25</v>
      </c>
      <c r="F34" s="146" t="s">
        <v>91</v>
      </c>
      <c r="G34" s="146"/>
      <c r="H34" s="146"/>
      <c r="I34" s="146"/>
      <c r="J34" s="146"/>
      <c r="K34" s="146"/>
      <c r="L34" s="146"/>
      <c r="M34" s="38">
        <v>35269</v>
      </c>
      <c r="N34" s="38">
        <v>35269</v>
      </c>
      <c r="O34" s="42"/>
    </row>
    <row r="35" spans="1:15">
      <c r="A35" s="40">
        <v>3</v>
      </c>
      <c r="B35" s="134" t="s">
        <v>92</v>
      </c>
      <c r="C35" s="135"/>
      <c r="D35" s="41">
        <v>149.72</v>
      </c>
      <c r="F35" s="146" t="s">
        <v>93</v>
      </c>
      <c r="G35" s="146"/>
      <c r="H35" s="146"/>
      <c r="I35" s="146"/>
      <c r="J35" s="146"/>
      <c r="K35" s="146"/>
      <c r="L35" s="146"/>
      <c r="M35" s="43" t="s">
        <v>94</v>
      </c>
      <c r="N35" s="38">
        <v>295097.75</v>
      </c>
      <c r="O35" s="44">
        <f>N35</f>
        <v>295097.75</v>
      </c>
    </row>
    <row r="36" spans="1:15">
      <c r="A36" s="40">
        <v>4</v>
      </c>
      <c r="B36" s="134" t="s">
        <v>95</v>
      </c>
      <c r="C36" s="135"/>
      <c r="D36" s="41">
        <v>70.8</v>
      </c>
      <c r="F36" s="146" t="s">
        <v>96</v>
      </c>
      <c r="G36" s="146"/>
      <c r="H36" s="146"/>
      <c r="I36" s="146"/>
      <c r="J36" s="146"/>
      <c r="K36" s="146"/>
      <c r="L36" s="146"/>
      <c r="M36" s="38">
        <v>443836.63</v>
      </c>
      <c r="N36" s="38">
        <v>511769.05</v>
      </c>
      <c r="O36" s="39">
        <f>N36-M36</f>
        <v>67932.419999999984</v>
      </c>
    </row>
    <row r="37" spans="1:15">
      <c r="A37" s="40">
        <v>5</v>
      </c>
      <c r="B37" s="128" t="s">
        <v>97</v>
      </c>
      <c r="C37" s="136"/>
      <c r="D37" s="41">
        <v>33.97</v>
      </c>
      <c r="F37" s="146" t="s">
        <v>98</v>
      </c>
      <c r="G37" s="146"/>
      <c r="H37" s="146"/>
      <c r="I37" s="146"/>
      <c r="J37" s="146"/>
      <c r="K37" s="146"/>
      <c r="L37" s="146"/>
      <c r="M37" s="38">
        <v>108949.53</v>
      </c>
      <c r="N37" s="38">
        <v>112340.2</v>
      </c>
      <c r="O37" s="39">
        <f>N37-M37</f>
        <v>3390.6699999999983</v>
      </c>
    </row>
    <row r="38" spans="1:15">
      <c r="A38" s="40">
        <v>6</v>
      </c>
      <c r="B38" s="134" t="s">
        <v>99</v>
      </c>
      <c r="C38" s="135"/>
      <c r="D38" s="41">
        <v>6.32</v>
      </c>
      <c r="F38" s="146" t="s">
        <v>100</v>
      </c>
      <c r="G38" s="146"/>
      <c r="H38" s="146"/>
      <c r="I38" s="146"/>
      <c r="J38" s="146"/>
      <c r="K38" s="146"/>
      <c r="L38" s="146"/>
      <c r="M38" s="38">
        <v>49894.47</v>
      </c>
      <c r="N38" s="38">
        <v>51400.6</v>
      </c>
      <c r="O38" s="39">
        <f>N38-M38</f>
        <v>1506.1299999999974</v>
      </c>
    </row>
    <row r="39" spans="1:15">
      <c r="A39" s="45">
        <v>8</v>
      </c>
      <c r="B39" s="128" t="s">
        <v>101</v>
      </c>
      <c r="C39" s="136"/>
      <c r="D39" s="46">
        <v>171.02</v>
      </c>
      <c r="F39" s="146" t="s">
        <v>102</v>
      </c>
      <c r="G39" s="146"/>
      <c r="H39" s="146"/>
      <c r="I39" s="146"/>
      <c r="J39" s="146"/>
      <c r="K39" s="146"/>
      <c r="L39" s="146"/>
      <c r="M39" s="38">
        <f>M41+M42+M43+M44+M40</f>
        <v>3321681.45</v>
      </c>
      <c r="N39" s="38">
        <f>N40+N41+N42+N43+N44</f>
        <v>3355829.1500000004</v>
      </c>
      <c r="O39" s="44">
        <f>N39-M39</f>
        <v>34147.700000000186</v>
      </c>
    </row>
    <row r="40" spans="1:15" ht="15.75" thickBot="1">
      <c r="A40" s="45">
        <v>9</v>
      </c>
      <c r="B40" s="128" t="s">
        <v>103</v>
      </c>
      <c r="C40" s="136"/>
      <c r="D40" s="46">
        <v>6.5</v>
      </c>
      <c r="F40" s="148" t="s">
        <v>104</v>
      </c>
      <c r="G40" s="148"/>
      <c r="H40" s="148"/>
      <c r="I40" s="148"/>
      <c r="J40" s="148"/>
      <c r="K40" s="148"/>
      <c r="L40" s="148"/>
      <c r="M40" s="47">
        <v>24000</v>
      </c>
      <c r="N40" s="38">
        <v>27000</v>
      </c>
      <c r="O40" s="42"/>
    </row>
    <row r="41" spans="1:15" ht="15.75" thickBot="1">
      <c r="A41" s="48"/>
      <c r="B41" s="137" t="s">
        <v>105</v>
      </c>
      <c r="C41" s="138"/>
      <c r="D41" s="49">
        <f>SUM(D33:D40)</f>
        <v>474.78000000000009</v>
      </c>
      <c r="F41" s="148" t="s">
        <v>106</v>
      </c>
      <c r="G41" s="148"/>
      <c r="H41" s="148"/>
      <c r="I41" s="148"/>
      <c r="J41" s="148"/>
      <c r="K41" s="148"/>
      <c r="L41" s="148"/>
      <c r="M41" s="38">
        <v>276885</v>
      </c>
      <c r="N41" s="50">
        <v>297000</v>
      </c>
      <c r="O41" s="42"/>
    </row>
    <row r="42" spans="1:15" ht="15.75" thickBot="1">
      <c r="A42" s="141" t="s">
        <v>107</v>
      </c>
      <c r="B42" s="141"/>
      <c r="C42" s="141"/>
      <c r="D42" s="141"/>
      <c r="F42" s="148" t="s">
        <v>108</v>
      </c>
      <c r="G42" s="148"/>
      <c r="H42" s="148"/>
      <c r="I42" s="148"/>
      <c r="J42" s="148"/>
      <c r="K42" s="148"/>
      <c r="L42" s="148"/>
      <c r="M42" s="38">
        <v>2923799.85</v>
      </c>
      <c r="N42" s="38">
        <v>2734180.77</v>
      </c>
      <c r="O42" s="42"/>
    </row>
    <row r="43" spans="1:15" ht="15.75" thickBot="1">
      <c r="A43" s="32" t="s">
        <v>27</v>
      </c>
      <c r="B43" s="142" t="s">
        <v>82</v>
      </c>
      <c r="C43" s="143"/>
      <c r="D43" s="33" t="s">
        <v>83</v>
      </c>
      <c r="F43" s="148" t="s">
        <v>109</v>
      </c>
      <c r="G43" s="148"/>
      <c r="H43" s="148"/>
      <c r="I43" s="148"/>
      <c r="J43" s="148"/>
      <c r="K43" s="148"/>
      <c r="L43" s="148"/>
      <c r="M43" s="38">
        <v>38700</v>
      </c>
      <c r="N43" s="38">
        <v>223412.18</v>
      </c>
      <c r="O43" s="42"/>
    </row>
    <row r="44" spans="1:15">
      <c r="A44" s="36">
        <v>1</v>
      </c>
      <c r="B44" s="144" t="s">
        <v>110</v>
      </c>
      <c r="C44" s="145"/>
      <c r="D44" s="51">
        <v>2.2000000000000002</v>
      </c>
      <c r="F44" s="148" t="s">
        <v>111</v>
      </c>
      <c r="G44" s="148"/>
      <c r="H44" s="148"/>
      <c r="I44" s="148"/>
      <c r="J44" s="148"/>
      <c r="K44" s="148"/>
      <c r="L44" s="148"/>
      <c r="M44" s="38">
        <v>58296.6</v>
      </c>
      <c r="N44" s="38">
        <v>74236.2</v>
      </c>
      <c r="O44" s="42"/>
    </row>
    <row r="45" spans="1:15">
      <c r="A45" s="40">
        <v>2</v>
      </c>
      <c r="B45" s="134" t="s">
        <v>112</v>
      </c>
      <c r="C45" s="135"/>
      <c r="D45" s="52">
        <v>12.7</v>
      </c>
      <c r="F45" s="146" t="s">
        <v>113</v>
      </c>
      <c r="G45" s="146"/>
      <c r="H45" s="146"/>
      <c r="I45" s="146"/>
      <c r="J45" s="146"/>
      <c r="K45" s="146"/>
      <c r="L45" s="146"/>
      <c r="M45" s="53">
        <v>500</v>
      </c>
      <c r="N45" s="53">
        <v>500</v>
      </c>
      <c r="O45" s="42"/>
    </row>
    <row r="46" spans="1:15">
      <c r="A46" s="40">
        <v>3</v>
      </c>
      <c r="B46" s="134" t="s">
        <v>114</v>
      </c>
      <c r="C46" s="135"/>
      <c r="D46" s="52">
        <v>121.1</v>
      </c>
      <c r="F46" s="147" t="s">
        <v>105</v>
      </c>
      <c r="G46" s="147"/>
      <c r="H46" s="147"/>
      <c r="I46" s="147"/>
      <c r="J46" s="147"/>
      <c r="K46" s="147"/>
      <c r="L46" s="147"/>
      <c r="M46" s="54">
        <f>M33+M34+M36+M37+M38+M39+M45</f>
        <v>4005810.56</v>
      </c>
      <c r="N46" s="54">
        <f>N33+N34+N35+N36+N37+N38+N39+N45</f>
        <v>4410999.53</v>
      </c>
      <c r="O46" s="55">
        <f>N46-M46</f>
        <v>405188.9700000002</v>
      </c>
    </row>
    <row r="47" spans="1:15">
      <c r="A47" s="40">
        <v>4</v>
      </c>
      <c r="B47" s="134" t="s">
        <v>115</v>
      </c>
      <c r="C47" s="135"/>
      <c r="D47" s="52">
        <v>5.57</v>
      </c>
      <c r="G47" s="30"/>
    </row>
    <row r="48" spans="1:15">
      <c r="A48" s="40">
        <v>5</v>
      </c>
      <c r="B48" s="128" t="s">
        <v>116</v>
      </c>
      <c r="C48" s="136"/>
      <c r="D48" s="52">
        <v>227.8</v>
      </c>
      <c r="G48" s="30"/>
    </row>
    <row r="49" spans="1:7" ht="15.75" thickBot="1">
      <c r="A49" s="40">
        <v>6</v>
      </c>
      <c r="B49" s="134" t="s">
        <v>117</v>
      </c>
      <c r="C49" s="135"/>
      <c r="D49" s="52">
        <v>2.48</v>
      </c>
      <c r="G49" s="30"/>
    </row>
    <row r="50" spans="1:7" ht="15.75" thickBot="1">
      <c r="A50" s="48"/>
      <c r="B50" s="137" t="s">
        <v>105</v>
      </c>
      <c r="C50" s="138"/>
      <c r="D50" s="56">
        <f>SUM(D44:D49)</f>
        <v>371.85</v>
      </c>
    </row>
    <row r="51" spans="1:7" ht="15.75" thickBot="1">
      <c r="A51" s="141" t="s">
        <v>118</v>
      </c>
      <c r="B51" s="141"/>
      <c r="C51" s="141"/>
      <c r="D51" s="141"/>
    </row>
    <row r="52" spans="1:7" ht="15.75" thickBot="1">
      <c r="A52" s="32" t="s">
        <v>27</v>
      </c>
      <c r="B52" s="142" t="s">
        <v>82</v>
      </c>
      <c r="C52" s="143"/>
      <c r="D52" s="33" t="s">
        <v>83</v>
      </c>
    </row>
    <row r="53" spans="1:7">
      <c r="A53" s="36">
        <v>1</v>
      </c>
      <c r="B53" s="144" t="s">
        <v>119</v>
      </c>
      <c r="C53" s="145"/>
      <c r="D53" s="51">
        <v>44.48</v>
      </c>
    </row>
    <row r="54" spans="1:7">
      <c r="A54" s="40">
        <v>2</v>
      </c>
      <c r="B54" s="134" t="s">
        <v>103</v>
      </c>
      <c r="C54" s="135"/>
      <c r="D54" s="52">
        <v>4.4400000000000004</v>
      </c>
    </row>
    <row r="55" spans="1:7">
      <c r="A55" s="40">
        <v>3</v>
      </c>
      <c r="B55" s="134" t="s">
        <v>120</v>
      </c>
      <c r="C55" s="135"/>
      <c r="D55" s="52">
        <v>19.36</v>
      </c>
    </row>
    <row r="56" spans="1:7">
      <c r="A56" s="40">
        <v>4</v>
      </c>
      <c r="B56" s="134" t="s">
        <v>121</v>
      </c>
      <c r="C56" s="135"/>
      <c r="D56" s="52">
        <v>4.58</v>
      </c>
    </row>
    <row r="57" spans="1:7" ht="15.75" thickBot="1">
      <c r="A57" s="40">
        <v>5</v>
      </c>
      <c r="B57" s="128" t="s">
        <v>110</v>
      </c>
      <c r="C57" s="136"/>
      <c r="D57" s="52">
        <v>13.52</v>
      </c>
    </row>
    <row r="58" spans="1:7" ht="15.75" thickBot="1">
      <c r="A58" s="48"/>
      <c r="B58" s="137" t="s">
        <v>105</v>
      </c>
      <c r="C58" s="138"/>
      <c r="D58" s="56">
        <f>SUM(D53:D57)</f>
        <v>86.38</v>
      </c>
    </row>
    <row r="59" spans="1:7" ht="8.25" customHeight="1" thickBot="1">
      <c r="A59" s="2"/>
      <c r="B59" s="57"/>
      <c r="C59" s="57"/>
      <c r="D59" s="57"/>
    </row>
    <row r="60" spans="1:7" ht="13.5" customHeight="1" thickBot="1">
      <c r="A60" s="58" t="s">
        <v>3</v>
      </c>
      <c r="B60" s="139" t="s">
        <v>122</v>
      </c>
      <c r="C60" s="139"/>
      <c r="D60" s="139"/>
      <c r="E60" s="139"/>
      <c r="F60" s="59" t="s">
        <v>123</v>
      </c>
    </row>
    <row r="61" spans="1:7" ht="25.5" customHeight="1">
      <c r="A61" s="60">
        <v>1</v>
      </c>
      <c r="B61" s="140" t="s">
        <v>124</v>
      </c>
      <c r="C61" s="140"/>
      <c r="D61" s="140"/>
      <c r="E61" s="140"/>
      <c r="F61" s="61">
        <v>281.12</v>
      </c>
    </row>
    <row r="62" spans="1:7" ht="12.75" customHeight="1">
      <c r="A62" s="62">
        <v>2</v>
      </c>
      <c r="B62" s="117" t="s">
        <v>125</v>
      </c>
      <c r="C62" s="117"/>
      <c r="D62" s="117"/>
      <c r="E62" s="117"/>
      <c r="F62" s="63">
        <v>3.25</v>
      </c>
    </row>
    <row r="63" spans="1:7" ht="12.75" customHeight="1">
      <c r="A63" s="62">
        <v>3</v>
      </c>
      <c r="B63" s="117" t="s">
        <v>126</v>
      </c>
      <c r="C63" s="117"/>
      <c r="D63" s="117"/>
      <c r="E63" s="117"/>
      <c r="F63" s="63">
        <v>30.02</v>
      </c>
    </row>
    <row r="64" spans="1:7" ht="12.75" customHeight="1">
      <c r="A64" s="62">
        <v>4</v>
      </c>
      <c r="B64" s="128" t="s">
        <v>127</v>
      </c>
      <c r="C64" s="129"/>
      <c r="D64" s="129"/>
      <c r="E64" s="130"/>
      <c r="F64" s="63">
        <v>3.08</v>
      </c>
    </row>
    <row r="65" spans="1:12" ht="12.75" customHeight="1">
      <c r="A65" s="64">
        <v>6</v>
      </c>
      <c r="B65" s="128" t="s">
        <v>128</v>
      </c>
      <c r="C65" s="129"/>
      <c r="D65" s="129"/>
      <c r="E65" s="130"/>
      <c r="F65" s="65">
        <v>1.51</v>
      </c>
    </row>
    <row r="66" spans="1:12" ht="12.75" customHeight="1">
      <c r="A66" s="64">
        <v>7</v>
      </c>
      <c r="B66" s="128" t="s">
        <v>129</v>
      </c>
      <c r="C66" s="129"/>
      <c r="D66" s="129"/>
      <c r="E66" s="130"/>
      <c r="F66" s="65">
        <v>3.22</v>
      </c>
    </row>
    <row r="67" spans="1:12" ht="12.75" customHeight="1">
      <c r="A67" s="64">
        <v>8</v>
      </c>
      <c r="B67" s="128" t="s">
        <v>130</v>
      </c>
      <c r="C67" s="129"/>
      <c r="D67" s="129"/>
      <c r="E67" s="130"/>
      <c r="F67" s="65">
        <v>13.98</v>
      </c>
    </row>
    <row r="68" spans="1:12" ht="12.75" customHeight="1">
      <c r="A68" s="64">
        <v>9</v>
      </c>
      <c r="B68" s="128" t="s">
        <v>131</v>
      </c>
      <c r="C68" s="129"/>
      <c r="D68" s="129"/>
      <c r="E68" s="130"/>
      <c r="F68" s="65">
        <v>38.83</v>
      </c>
    </row>
    <row r="69" spans="1:12" ht="25.5" customHeight="1">
      <c r="A69" s="64">
        <v>10</v>
      </c>
      <c r="B69" s="128" t="s">
        <v>132</v>
      </c>
      <c r="C69" s="129"/>
      <c r="D69" s="129"/>
      <c r="E69" s="130"/>
      <c r="F69" s="65">
        <v>33.83</v>
      </c>
    </row>
    <row r="70" spans="1:12" ht="13.5" customHeight="1" thickBot="1">
      <c r="A70" s="66"/>
      <c r="B70" s="131" t="s">
        <v>37</v>
      </c>
      <c r="C70" s="132"/>
      <c r="D70" s="132"/>
      <c r="E70" s="132"/>
      <c r="F70" s="67">
        <f>SUM(F61:F69)</f>
        <v>408.84</v>
      </c>
      <c r="L70" s="30"/>
    </row>
    <row r="71" spans="1:12" ht="15.75" thickBot="1"/>
    <row r="72" spans="1:12">
      <c r="A72" s="68" t="s">
        <v>39</v>
      </c>
      <c r="B72" s="133" t="s">
        <v>133</v>
      </c>
      <c r="C72" s="133"/>
      <c r="D72" s="133"/>
      <c r="E72" s="133"/>
      <c r="F72" s="69" t="s">
        <v>83</v>
      </c>
    </row>
    <row r="73" spans="1:12">
      <c r="A73" s="70">
        <v>1</v>
      </c>
      <c r="B73" s="99" t="s">
        <v>134</v>
      </c>
      <c r="C73" s="99"/>
      <c r="D73" s="99"/>
      <c r="E73" s="99"/>
      <c r="F73" s="71">
        <v>14.78</v>
      </c>
    </row>
    <row r="74" spans="1:12">
      <c r="A74" s="70">
        <v>2</v>
      </c>
      <c r="B74" s="99" t="s">
        <v>135</v>
      </c>
      <c r="C74" s="99"/>
      <c r="D74" s="99"/>
      <c r="E74" s="99"/>
      <c r="F74" s="71">
        <v>19.41</v>
      </c>
    </row>
    <row r="75" spans="1:12">
      <c r="A75" s="72">
        <v>3</v>
      </c>
      <c r="B75" s="124" t="s">
        <v>136</v>
      </c>
      <c r="C75" s="125"/>
      <c r="D75" s="125"/>
      <c r="E75" s="126"/>
      <c r="F75" s="73">
        <v>1.23</v>
      </c>
    </row>
    <row r="76" spans="1:12">
      <c r="A76" s="72">
        <v>4</v>
      </c>
      <c r="B76" s="124" t="s">
        <v>137</v>
      </c>
      <c r="C76" s="125"/>
      <c r="D76" s="125"/>
      <c r="E76" s="126"/>
      <c r="F76" s="73">
        <v>10.15</v>
      </c>
    </row>
    <row r="77" spans="1:12">
      <c r="A77" s="72">
        <v>5</v>
      </c>
      <c r="B77" s="124" t="s">
        <v>138</v>
      </c>
      <c r="C77" s="125"/>
      <c r="D77" s="125"/>
      <c r="E77" s="126"/>
      <c r="F77" s="73">
        <v>3.11</v>
      </c>
    </row>
    <row r="78" spans="1:12">
      <c r="A78" s="72">
        <v>6</v>
      </c>
      <c r="B78" s="124" t="s">
        <v>139</v>
      </c>
      <c r="C78" s="125"/>
      <c r="D78" s="125"/>
      <c r="E78" s="126"/>
      <c r="F78" s="73">
        <v>7.65</v>
      </c>
    </row>
    <row r="79" spans="1:12">
      <c r="A79" s="72">
        <v>7</v>
      </c>
      <c r="B79" s="124" t="s">
        <v>140</v>
      </c>
      <c r="C79" s="125"/>
      <c r="D79" s="125"/>
      <c r="E79" s="126"/>
      <c r="F79" s="73">
        <v>2.39</v>
      </c>
    </row>
    <row r="80" spans="1:12">
      <c r="A80" s="72">
        <v>8</v>
      </c>
      <c r="B80" s="124" t="s">
        <v>141</v>
      </c>
      <c r="C80" s="125"/>
      <c r="D80" s="125"/>
      <c r="E80" s="126"/>
      <c r="F80" s="73">
        <v>22.99</v>
      </c>
    </row>
    <row r="81" spans="1:6">
      <c r="A81" s="72">
        <v>9</v>
      </c>
      <c r="B81" s="124" t="s">
        <v>142</v>
      </c>
      <c r="C81" s="125"/>
      <c r="D81" s="125"/>
      <c r="E81" s="126"/>
      <c r="F81" s="73">
        <v>20.62</v>
      </c>
    </row>
    <row r="82" spans="1:6">
      <c r="A82" s="72">
        <v>10</v>
      </c>
      <c r="B82" s="124" t="s">
        <v>143</v>
      </c>
      <c r="C82" s="125"/>
      <c r="D82" s="125"/>
      <c r="E82" s="126"/>
      <c r="F82" s="73">
        <v>7.33</v>
      </c>
    </row>
    <row r="83" spans="1:6" ht="15.75" thickBot="1">
      <c r="A83" s="74"/>
      <c r="B83" s="127" t="s">
        <v>105</v>
      </c>
      <c r="C83" s="127"/>
      <c r="D83" s="127"/>
      <c r="E83" s="127"/>
      <c r="F83" s="75">
        <f>F73+F74+F75+F76+F77+F78+F79+F80+F81+F82</f>
        <v>109.66</v>
      </c>
    </row>
  </sheetData>
  <mergeCells count="177">
    <mergeCell ref="F6:G6"/>
    <mergeCell ref="H6:I6"/>
    <mergeCell ref="L6:M6"/>
    <mergeCell ref="D7:E7"/>
    <mergeCell ref="F7:G7"/>
    <mergeCell ref="H7:I7"/>
    <mergeCell ref="L7:M7"/>
    <mergeCell ref="A2:M2"/>
    <mergeCell ref="A3:M3"/>
    <mergeCell ref="A4:M4"/>
    <mergeCell ref="A5:A7"/>
    <mergeCell ref="B5:C7"/>
    <mergeCell ref="D5:E5"/>
    <mergeCell ref="F5:G5"/>
    <mergeCell ref="H5:I5"/>
    <mergeCell ref="L5:M5"/>
    <mergeCell ref="D6:E6"/>
    <mergeCell ref="L10:M10"/>
    <mergeCell ref="A11:A12"/>
    <mergeCell ref="B11:C12"/>
    <mergeCell ref="D11:E12"/>
    <mergeCell ref="F11:G12"/>
    <mergeCell ref="H11:I12"/>
    <mergeCell ref="B8:C8"/>
    <mergeCell ref="D8:E8"/>
    <mergeCell ref="F8:G8"/>
    <mergeCell ref="H8:I8"/>
    <mergeCell ref="L8:M8"/>
    <mergeCell ref="B9:C9"/>
    <mergeCell ref="D9:E9"/>
    <mergeCell ref="F9:G9"/>
    <mergeCell ref="H9:I9"/>
    <mergeCell ref="L9:M9"/>
    <mergeCell ref="A13:A14"/>
    <mergeCell ref="B13:C14"/>
    <mergeCell ref="D13:E14"/>
    <mergeCell ref="F13:G14"/>
    <mergeCell ref="H13:I14"/>
    <mergeCell ref="J13:J14"/>
    <mergeCell ref="K13:K14"/>
    <mergeCell ref="B10:C10"/>
    <mergeCell ref="D10:E10"/>
    <mergeCell ref="F10:G10"/>
    <mergeCell ref="H10:I10"/>
    <mergeCell ref="L13:M14"/>
    <mergeCell ref="B15:C15"/>
    <mergeCell ref="D15:E15"/>
    <mergeCell ref="F15:G15"/>
    <mergeCell ref="H15:I15"/>
    <mergeCell ref="L15:M15"/>
    <mergeCell ref="J11:J12"/>
    <mergeCell ref="K11:K12"/>
    <mergeCell ref="L11:M12"/>
    <mergeCell ref="B16:C16"/>
    <mergeCell ref="D16:E16"/>
    <mergeCell ref="F16:G16"/>
    <mergeCell ref="H16:I16"/>
    <mergeCell ref="L16:M16"/>
    <mergeCell ref="B17:C17"/>
    <mergeCell ref="D17:E17"/>
    <mergeCell ref="F17:G17"/>
    <mergeCell ref="H17:I17"/>
    <mergeCell ref="L17:M17"/>
    <mergeCell ref="B18:C18"/>
    <mergeCell ref="D18:E18"/>
    <mergeCell ref="F18:G18"/>
    <mergeCell ref="H18:I18"/>
    <mergeCell ref="L18:M18"/>
    <mergeCell ref="B19:C19"/>
    <mergeCell ref="D19:E19"/>
    <mergeCell ref="F19:G19"/>
    <mergeCell ref="H19:I19"/>
    <mergeCell ref="L19:M19"/>
    <mergeCell ref="B20:C20"/>
    <mergeCell ref="H20:I20"/>
    <mergeCell ref="L20:M20"/>
    <mergeCell ref="A21:A22"/>
    <mergeCell ref="B21:C21"/>
    <mergeCell ref="D21:E22"/>
    <mergeCell ref="F21:G22"/>
    <mergeCell ref="H21:I22"/>
    <mergeCell ref="J21:J22"/>
    <mergeCell ref="K21:K22"/>
    <mergeCell ref="L21:M22"/>
    <mergeCell ref="B22:C22"/>
    <mergeCell ref="A23:A25"/>
    <mergeCell ref="B23:C25"/>
    <mergeCell ref="D23:E25"/>
    <mergeCell ref="F23:G25"/>
    <mergeCell ref="H23:I25"/>
    <mergeCell ref="J23:J25"/>
    <mergeCell ref="K23:K25"/>
    <mergeCell ref="L23:M25"/>
    <mergeCell ref="B26:C27"/>
    <mergeCell ref="D26:E26"/>
    <mergeCell ref="F26:G26"/>
    <mergeCell ref="H26:I26"/>
    <mergeCell ref="L26:M26"/>
    <mergeCell ref="D27:E27"/>
    <mergeCell ref="F27:G27"/>
    <mergeCell ref="H27:I27"/>
    <mergeCell ref="L27:M27"/>
    <mergeCell ref="B33:C33"/>
    <mergeCell ref="F33:L33"/>
    <mergeCell ref="B34:C34"/>
    <mergeCell ref="F34:L34"/>
    <mergeCell ref="B35:C35"/>
    <mergeCell ref="F35:L35"/>
    <mergeCell ref="L28:M29"/>
    <mergeCell ref="B29:C29"/>
    <mergeCell ref="A31:D31"/>
    <mergeCell ref="L31:O31"/>
    <mergeCell ref="B32:C32"/>
    <mergeCell ref="F32:L32"/>
    <mergeCell ref="B28:C28"/>
    <mergeCell ref="D28:E29"/>
    <mergeCell ref="F28:G29"/>
    <mergeCell ref="H28:I29"/>
    <mergeCell ref="J28:J29"/>
    <mergeCell ref="K28:K29"/>
    <mergeCell ref="B39:C39"/>
    <mergeCell ref="F39:L39"/>
    <mergeCell ref="B40:C40"/>
    <mergeCell ref="F40:L40"/>
    <mergeCell ref="B41:C41"/>
    <mergeCell ref="F41:L41"/>
    <mergeCell ref="B36:C36"/>
    <mergeCell ref="F36:L36"/>
    <mergeCell ref="B37:C37"/>
    <mergeCell ref="F37:L37"/>
    <mergeCell ref="B38:C38"/>
    <mergeCell ref="F38:L38"/>
    <mergeCell ref="B45:C45"/>
    <mergeCell ref="F45:L45"/>
    <mergeCell ref="B46:C46"/>
    <mergeCell ref="F46:L46"/>
    <mergeCell ref="B47:C47"/>
    <mergeCell ref="B48:C48"/>
    <mergeCell ref="A42:D42"/>
    <mergeCell ref="F42:L42"/>
    <mergeCell ref="B43:C43"/>
    <mergeCell ref="F43:L43"/>
    <mergeCell ref="B44:C44"/>
    <mergeCell ref="F44:L44"/>
    <mergeCell ref="B55:C55"/>
    <mergeCell ref="B56:C56"/>
    <mergeCell ref="B57:C57"/>
    <mergeCell ref="B58:C58"/>
    <mergeCell ref="B60:E60"/>
    <mergeCell ref="B61:E61"/>
    <mergeCell ref="B49:C49"/>
    <mergeCell ref="B50:C50"/>
    <mergeCell ref="A51:D51"/>
    <mergeCell ref="B52:C52"/>
    <mergeCell ref="B53:C53"/>
    <mergeCell ref="B54:C54"/>
    <mergeCell ref="B68:E68"/>
    <mergeCell ref="B69:E69"/>
    <mergeCell ref="B70:E70"/>
    <mergeCell ref="B72:E72"/>
    <mergeCell ref="B73:E73"/>
    <mergeCell ref="B74:E74"/>
    <mergeCell ref="B62:E62"/>
    <mergeCell ref="B63:E63"/>
    <mergeCell ref="B64:E64"/>
    <mergeCell ref="B65:E65"/>
    <mergeCell ref="B66:E66"/>
    <mergeCell ref="B67:E67"/>
    <mergeCell ref="B81:E81"/>
    <mergeCell ref="B82:E82"/>
    <mergeCell ref="B83:E83"/>
    <mergeCell ref="B75:E75"/>
    <mergeCell ref="B76:E76"/>
    <mergeCell ref="B77:E77"/>
    <mergeCell ref="B78:E78"/>
    <mergeCell ref="B79:E79"/>
    <mergeCell ref="B80:E80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2013-07-22T00:11:26Z</dcterms:modified>
</cp:coreProperties>
</file>